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slicers/slicer2.xml" ContentType="application/vnd.ms-excel.slicer+xml"/>
  <Override PartName="/xl/tables/table8.xml" ContentType="application/vnd.openxmlformats-officedocument.spreadsheetml.table+xml"/>
  <Override PartName="/xl/tables/table9.xml" ContentType="application/vnd.openxmlformats-officedocument.spreadsheetml.table+xml"/>
  <Override PartName="/xl/drawings/drawing3.xml" ContentType="application/vnd.openxmlformats-officedocument.drawing+xml"/>
  <Override PartName="/xl/tables/table10.xml" ContentType="application/vnd.openxmlformats-officedocument.spreadsheetml.table+xml"/>
  <Override PartName="/xl/slicers/slicer3.xml" ContentType="application/vnd.ms-excel.slicer+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0AEDA688-E914-411C-B7A7-4EF3B7018F8B}" xr6:coauthVersionLast="45" xr6:coauthVersionMax="45" xr10:uidLastSave="{00000000-0000-0000-0000-000000000000}"/>
  <bookViews>
    <workbookView xWindow="-28560" yWindow="15615" windowWidth="28800" windowHeight="15450" firstSheet="2" activeTab="3" xr2:uid="{9400134F-9D00-4C60-948E-FE72C0D3E231}"/>
    <workbookView xWindow="-28965" yWindow="-210" windowWidth="29130" windowHeight="15930" firstSheet="2" activeTab="3" xr2:uid="{1679E7DE-759B-490B-95CD-DC332B2E6043}"/>
  </bookViews>
  <sheets>
    <sheet name="_IO_CABINETS" sheetId="20" r:id="rId1"/>
    <sheet name="MSIO" sheetId="2" r:id="rId2"/>
    <sheet name="TAG_DATA" sheetId="6" r:id="rId3"/>
    <sheet name="PROTOTYPE_FIELDS" sheetId="15" r:id="rId4"/>
    <sheet name="IO" sheetId="7" r:id="rId5"/>
    <sheet name="_DEVICE_TAGS" sheetId="16" r:id="rId6"/>
    <sheet name="_DEVICES" sheetId="17" r:id="rId7"/>
    <sheet name="INSTRUMENTS" sheetId="12" r:id="rId8"/>
    <sheet name="prototype V6 spec" sheetId="18" r:id="rId9"/>
    <sheet name="Sheet4" sheetId="19" r:id="rId10"/>
    <sheet name="_Parameters" sheetId="13" r:id="rId11"/>
  </sheets>
  <externalReferences>
    <externalReference r:id="rId12"/>
    <externalReference r:id="rId13"/>
    <externalReference r:id="rId14"/>
  </externalReferences>
  <definedNames>
    <definedName name="_1BK">'[1]#REF'!$C$10:$L$38</definedName>
    <definedName name="_1EQ">'[1]#REF'!$C$41:$L$63</definedName>
    <definedName name="_1meq">#REF!</definedName>
    <definedName name="_1PL">'[1]#REF'!$C$65:$L$90</definedName>
    <definedName name="_xlnm._FilterDatabase" localSheetId="1"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ERECT">[2]Titles!$B$14</definedName>
    <definedName name="ETABLI1">"Texte 164"</definedName>
    <definedName name="ETABLI2">"Texte 176"</definedName>
    <definedName name="ETABLI3">"Texte 170"</definedName>
    <definedName name="ETABLI4">"Texte 182"</definedName>
    <definedName name="fieldlist">Table11[Field]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1">MSIO!#REF!</definedName>
    <definedName name="_xlnm.Print_Titles" localSheetId="1">MSIO!$1:$3</definedName>
    <definedName name="project">[2]Titles!$B$6</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Typical">#N/A</definedName>
    <definedName name="tableFieldList">Table11[Field]</definedName>
    <definedName name="tableFields">Table11[Field]</definedName>
    <definedName name="tableHeaders">Table11[#Headers]</definedName>
    <definedName name="tableValues">PROTOTYPE_FIELDS!$B$3:$XFD$91</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localSheetId="5" hidden="1">{#N/A,#N/A,FALSE,"OUTPUT SHEET "}</definedName>
    <definedName name="wrn.Print._.Output." localSheetId="6" hidden="1">{#N/A,#N/A,FALSE,"OUTPUT SHEET "}</definedName>
    <definedName name="wrn.Print._.Output." localSheetId="0" hidden="1">{#N/A,#N/A,FALSE,"OUTPUT SHEET "}</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M7" i="6" l="1"/>
  <c r="M10" i="6"/>
  <c r="F1" i="19" a="1"/>
  <c r="F1" i="19" s="1"/>
  <c r="M23" i="6"/>
  <c r="M27" i="6"/>
  <c r="M15" i="6"/>
  <c r="M31" i="6"/>
  <c r="M30" i="6"/>
  <c r="M6" i="6"/>
  <c r="M12" i="6"/>
  <c r="M19" i="6"/>
  <c r="M4" i="6"/>
  <c r="M16" i="6"/>
  <c r="M20" i="6"/>
  <c r="M21" i="6"/>
  <c r="M14" i="6"/>
  <c r="M11" i="6"/>
  <c r="M13" i="6"/>
  <c r="M26" i="6"/>
  <c r="M29" i="6"/>
  <c r="M3" i="6"/>
  <c r="M9" i="6"/>
  <c r="M18" i="6"/>
  <c r="M33" i="6"/>
  <c r="C17" i="20" l="1"/>
  <c r="C16" i="20"/>
  <c r="C15" i="20"/>
  <c r="C14" i="20"/>
  <c r="C13" i="20"/>
  <c r="C12" i="20"/>
  <c r="C11" i="20"/>
  <c r="C10" i="20"/>
  <c r="C9" i="20"/>
  <c r="C8" i="20"/>
  <c r="C7" i="20"/>
  <c r="C6" i="20"/>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A1" i="19" a="1"/>
  <c r="A1" i="19" s="1"/>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G719" i="17" l="1"/>
  <c r="B719" i="17"/>
  <c r="G278" i="17"/>
  <c r="B278" i="17"/>
  <c r="G281" i="17"/>
  <c r="B281" i="17"/>
  <c r="G280" i="17"/>
  <c r="B280" i="17"/>
  <c r="G279" i="17"/>
  <c r="B279" i="17"/>
  <c r="G277" i="17"/>
  <c r="B277" i="17"/>
  <c r="G273" i="17"/>
  <c r="B273" i="17"/>
  <c r="G276" i="17"/>
  <c r="B276" i="17"/>
  <c r="G275" i="17"/>
  <c r="B275" i="17"/>
  <c r="G274" i="17"/>
  <c r="B274" i="17"/>
  <c r="G272" i="17"/>
  <c r="B272" i="17"/>
  <c r="G290" i="17"/>
  <c r="B290" i="17"/>
  <c r="G293" i="17"/>
  <c r="B293" i="17"/>
  <c r="G292" i="17"/>
  <c r="B292" i="17"/>
  <c r="G291" i="17"/>
  <c r="B291" i="17"/>
  <c r="G289" i="17"/>
  <c r="B289" i="17"/>
  <c r="G183" i="17"/>
  <c r="B183" i="17"/>
  <c r="G186" i="17"/>
  <c r="B186" i="17"/>
  <c r="G185" i="17"/>
  <c r="B185" i="17"/>
  <c r="G184" i="17"/>
  <c r="B184" i="17"/>
  <c r="G182" i="17"/>
  <c r="B182" i="17"/>
  <c r="G188" i="17"/>
  <c r="B188" i="17"/>
  <c r="G191" i="17"/>
  <c r="B191" i="17"/>
  <c r="G190" i="17"/>
  <c r="B190" i="17"/>
  <c r="G189" i="17"/>
  <c r="B189" i="17"/>
  <c r="G187" i="17"/>
  <c r="B187" i="17"/>
  <c r="G514" i="17"/>
  <c r="B514" i="17"/>
  <c r="G517" i="17"/>
  <c r="B517" i="17"/>
  <c r="G516" i="17"/>
  <c r="B516" i="17"/>
  <c r="G515" i="17"/>
  <c r="B515" i="17"/>
  <c r="G513" i="17"/>
  <c r="B513" i="17"/>
  <c r="G138" i="17"/>
  <c r="B138" i="17"/>
  <c r="G141" i="17"/>
  <c r="B141" i="17"/>
  <c r="G140" i="17"/>
  <c r="B140" i="17"/>
  <c r="G139" i="17"/>
  <c r="B139" i="17"/>
  <c r="G137" i="17"/>
  <c r="B137" i="17"/>
  <c r="G242" i="17"/>
  <c r="B242" i="17"/>
  <c r="G245" i="17"/>
  <c r="B245" i="17"/>
  <c r="G244" i="17"/>
  <c r="B244" i="17"/>
  <c r="G243" i="17"/>
  <c r="B243" i="17"/>
  <c r="G241" i="17"/>
  <c r="B241" i="17"/>
  <c r="G237" i="17"/>
  <c r="B237" i="17"/>
  <c r="G240" i="17"/>
  <c r="B240" i="17"/>
  <c r="G239" i="17"/>
  <c r="B239" i="17"/>
  <c r="G238" i="17"/>
  <c r="B238" i="17"/>
  <c r="G236" i="17"/>
  <c r="B236" i="17"/>
  <c r="G125" i="17"/>
  <c r="B125" i="17"/>
  <c r="G122" i="17"/>
  <c r="B122" i="17"/>
  <c r="G118" i="17"/>
  <c r="B118" i="17"/>
  <c r="G115" i="17"/>
  <c r="B115" i="17"/>
  <c r="G114" i="17"/>
  <c r="B114" i="17"/>
  <c r="G113" i="17"/>
  <c r="B113" i="17"/>
  <c r="G288" i="17"/>
  <c r="B288" i="17"/>
  <c r="G287" i="17"/>
  <c r="B287" i="17"/>
  <c r="G271" i="17"/>
  <c r="B271" i="17"/>
  <c r="G270" i="17"/>
  <c r="B270" i="17"/>
  <c r="G24" i="17"/>
  <c r="B24" i="17"/>
  <c r="G23" i="17"/>
  <c r="B23" i="17"/>
  <c r="G22" i="17"/>
  <c r="B22" i="17"/>
  <c r="G21" i="17"/>
  <c r="B21" i="17"/>
  <c r="G20" i="17"/>
  <c r="B20" i="17"/>
  <c r="G19" i="17"/>
  <c r="B19" i="17"/>
  <c r="G18" i="17"/>
  <c r="B18" i="17"/>
  <c r="G17" i="17"/>
  <c r="B17" i="17"/>
  <c r="G16" i="17"/>
  <c r="B16" i="17"/>
  <c r="G15" i="17"/>
  <c r="B15" i="17"/>
  <c r="G14" i="17"/>
  <c r="B14" i="17"/>
  <c r="G13" i="17"/>
  <c r="B13" i="17"/>
  <c r="G12" i="17"/>
  <c r="B12" i="17"/>
  <c r="G11" i="17"/>
  <c r="B11" i="17"/>
  <c r="G164" i="17"/>
  <c r="B164" i="17"/>
  <c r="G166" i="17"/>
  <c r="B166" i="17"/>
  <c r="G165" i="17"/>
  <c r="B165" i="17"/>
  <c r="G163" i="17"/>
  <c r="B163" i="17"/>
  <c r="G228" i="17"/>
  <c r="B228" i="17"/>
  <c r="G230" i="17"/>
  <c r="B230" i="17"/>
  <c r="G229" i="17"/>
  <c r="B229" i="17"/>
  <c r="G227" i="17"/>
  <c r="B227" i="17"/>
  <c r="G265" i="17"/>
  <c r="B265" i="17"/>
  <c r="G267" i="17"/>
  <c r="B267" i="17"/>
  <c r="G266" i="17"/>
  <c r="B266" i="17"/>
  <c r="G268" i="17"/>
  <c r="B268" i="17"/>
  <c r="G264" i="17"/>
  <c r="B264" i="17"/>
  <c r="G269" i="17"/>
  <c r="B269" i="17"/>
  <c r="G263" i="17"/>
  <c r="B263" i="17"/>
  <c r="G258" i="17"/>
  <c r="B258" i="17"/>
  <c r="G260" i="17"/>
  <c r="B260" i="17"/>
  <c r="G259" i="17"/>
  <c r="B259" i="17"/>
  <c r="G261" i="17"/>
  <c r="B261" i="17"/>
  <c r="G257" i="17"/>
  <c r="B257" i="17"/>
  <c r="G262" i="17"/>
  <c r="B262" i="17"/>
  <c r="G256" i="17"/>
  <c r="B256" i="17"/>
  <c r="G135" i="17"/>
  <c r="B135" i="17"/>
  <c r="G134" i="17"/>
  <c r="B134" i="17"/>
  <c r="G133" i="17"/>
  <c r="B133" i="17"/>
  <c r="G132" i="17"/>
  <c r="B132" i="17"/>
  <c r="G110" i="17"/>
  <c r="B110" i="17"/>
  <c r="G109" i="17"/>
  <c r="B109" i="17"/>
  <c r="G108" i="17"/>
  <c r="B108" i="17"/>
  <c r="G107" i="17"/>
  <c r="B107" i="17"/>
  <c r="G162" i="17"/>
  <c r="B162" i="17"/>
  <c r="G161" i="17"/>
  <c r="B161" i="17"/>
  <c r="G103" i="17"/>
  <c r="B103" i="17"/>
  <c r="G102" i="17"/>
  <c r="B102" i="17"/>
  <c r="G155" i="17"/>
  <c r="B155" i="17"/>
  <c r="G154" i="17"/>
  <c r="B154" i="17"/>
  <c r="G179" i="17"/>
  <c r="B179" i="17"/>
  <c r="G180" i="17"/>
  <c r="B180" i="17"/>
  <c r="G178" i="17"/>
  <c r="B178" i="17"/>
  <c r="G181" i="17"/>
  <c r="B181" i="17"/>
  <c r="G177" i="17"/>
  <c r="B177" i="17"/>
  <c r="G169" i="17"/>
  <c r="B169" i="17"/>
  <c r="G170" i="17"/>
  <c r="B170" i="17"/>
  <c r="G168" i="17"/>
  <c r="B168" i="17"/>
  <c r="G171" i="17"/>
  <c r="B171" i="17"/>
  <c r="G167" i="17"/>
  <c r="B167" i="17"/>
  <c r="G174" i="17"/>
  <c r="B174" i="17"/>
  <c r="G175" i="17"/>
  <c r="B175" i="17"/>
  <c r="G173" i="17"/>
  <c r="B173" i="17"/>
  <c r="G176" i="17"/>
  <c r="B176" i="17"/>
  <c r="G172" i="17"/>
  <c r="B172" i="17"/>
  <c r="G204" i="17"/>
  <c r="B204" i="17"/>
  <c r="G205" i="17"/>
  <c r="B205" i="17"/>
  <c r="G203" i="17"/>
  <c r="B203" i="17"/>
  <c r="G206" i="17"/>
  <c r="B206" i="17"/>
  <c r="G202" i="17"/>
  <c r="B202" i="17"/>
  <c r="G283" i="17"/>
  <c r="B283" i="17"/>
  <c r="G286" i="17"/>
  <c r="B286" i="17"/>
  <c r="G285" i="17"/>
  <c r="B285" i="17"/>
  <c r="G284" i="17"/>
  <c r="B284" i="17"/>
  <c r="G282" i="17"/>
  <c r="B282" i="17"/>
  <c r="G223" i="17"/>
  <c r="B223" i="17"/>
  <c r="G226" i="17"/>
  <c r="B226" i="17"/>
  <c r="G225" i="17"/>
  <c r="B225" i="17"/>
  <c r="G224" i="17"/>
  <c r="B224" i="17"/>
  <c r="G222" i="17"/>
  <c r="B222" i="17"/>
  <c r="G218" i="17"/>
  <c r="B218" i="17"/>
  <c r="G221" i="17"/>
  <c r="B221" i="17"/>
  <c r="G220" i="17"/>
  <c r="B220" i="17"/>
  <c r="G219" i="17"/>
  <c r="B219" i="17"/>
  <c r="G217" i="17"/>
  <c r="B217" i="17"/>
  <c r="G213" i="17"/>
  <c r="B213" i="17"/>
  <c r="G216" i="17"/>
  <c r="B216" i="17"/>
  <c r="G215" i="17"/>
  <c r="B215" i="17"/>
  <c r="G214" i="17"/>
  <c r="B214" i="17"/>
  <c r="G212" i="17"/>
  <c r="B212" i="17"/>
  <c r="G157" i="17"/>
  <c r="B157" i="17"/>
  <c r="G160" i="17"/>
  <c r="B160" i="17"/>
  <c r="G159" i="17"/>
  <c r="B159" i="17"/>
  <c r="G158" i="17"/>
  <c r="B158" i="17"/>
  <c r="G156" i="17"/>
  <c r="B156" i="17"/>
  <c r="G208" i="17"/>
  <c r="B208" i="17"/>
  <c r="G211" i="17"/>
  <c r="B211" i="17"/>
  <c r="G210" i="17"/>
  <c r="B210" i="17"/>
  <c r="G209" i="17"/>
  <c r="B209" i="17"/>
  <c r="G207" i="17"/>
  <c r="B207" i="17"/>
  <c r="G232" i="17"/>
  <c r="B232" i="17"/>
  <c r="G235" i="17"/>
  <c r="B235" i="17"/>
  <c r="G234" i="17"/>
  <c r="B234" i="17"/>
  <c r="G233" i="17"/>
  <c r="B233" i="17"/>
  <c r="G231" i="17"/>
  <c r="B231" i="17"/>
  <c r="G252" i="17"/>
  <c r="B252" i="17"/>
  <c r="G255" i="17"/>
  <c r="B255" i="17"/>
  <c r="G254" i="17"/>
  <c r="B254" i="17"/>
  <c r="G253" i="17"/>
  <c r="B253" i="17"/>
  <c r="G251" i="17"/>
  <c r="B251" i="17"/>
  <c r="G247" i="17"/>
  <c r="B247" i="17"/>
  <c r="G250" i="17"/>
  <c r="B250" i="17"/>
  <c r="G249" i="17"/>
  <c r="B249" i="17"/>
  <c r="G248" i="17"/>
  <c r="B248" i="17"/>
  <c r="G246" i="17"/>
  <c r="B246" i="17"/>
  <c r="G198" i="17"/>
  <c r="B198" i="17"/>
  <c r="G201" i="17"/>
  <c r="B201" i="17"/>
  <c r="G200" i="17"/>
  <c r="B200" i="17"/>
  <c r="G199" i="17"/>
  <c r="B199" i="17"/>
  <c r="G197" i="17"/>
  <c r="B197" i="17"/>
  <c r="G193" i="17"/>
  <c r="B193" i="17"/>
  <c r="G196" i="17"/>
  <c r="B196" i="17"/>
  <c r="G195" i="17"/>
  <c r="B195" i="17"/>
  <c r="G194" i="17"/>
  <c r="B194" i="17"/>
  <c r="G192" i="17"/>
  <c r="B192" i="17"/>
  <c r="G151" i="17"/>
  <c r="B151" i="17"/>
  <c r="G153" i="17"/>
  <c r="B153" i="17"/>
  <c r="G152" i="17"/>
  <c r="B152" i="17"/>
  <c r="G150" i="17"/>
  <c r="B150" i="17"/>
  <c r="G147" i="17"/>
  <c r="B147" i="17"/>
  <c r="G149" i="17"/>
  <c r="B149" i="17"/>
  <c r="G148" i="17"/>
  <c r="B148" i="17"/>
  <c r="G146" i="17"/>
  <c r="B146" i="17"/>
  <c r="G143" i="17"/>
  <c r="B143" i="17"/>
  <c r="G145" i="17"/>
  <c r="B145" i="17"/>
  <c r="G144" i="17"/>
  <c r="B144" i="17"/>
  <c r="G142" i="17"/>
  <c r="B142" i="17"/>
  <c r="G136" i="17"/>
  <c r="B136" i="17"/>
  <c r="G112" i="17"/>
  <c r="B112" i="17"/>
  <c r="G111" i="17"/>
  <c r="B111" i="17"/>
  <c r="G106" i="17"/>
  <c r="B106" i="17"/>
  <c r="G105" i="17"/>
  <c r="B105" i="17"/>
  <c r="G650" i="17"/>
  <c r="B650" i="17"/>
  <c r="G651" i="17"/>
  <c r="B651" i="17"/>
  <c r="G649" i="17"/>
  <c r="B649" i="17"/>
  <c r="G653" i="17"/>
  <c r="B653" i="17"/>
  <c r="G654" i="17"/>
  <c r="B654" i="17"/>
  <c r="G652" i="17"/>
  <c r="B652" i="17"/>
  <c r="G647" i="17"/>
  <c r="B647" i="17"/>
  <c r="G648" i="17"/>
  <c r="B648" i="17"/>
  <c r="G646" i="17"/>
  <c r="B646" i="17"/>
  <c r="G607" i="17"/>
  <c r="B607" i="17"/>
  <c r="G613" i="17"/>
  <c r="B613" i="17"/>
  <c r="G615" i="17"/>
  <c r="B615" i="17"/>
  <c r="G614" i="17"/>
  <c r="B614" i="17"/>
  <c r="G612" i="17"/>
  <c r="B612" i="17"/>
  <c r="G611" i="17"/>
  <c r="B611" i="17"/>
  <c r="G610" i="17"/>
  <c r="B610" i="17"/>
  <c r="G609" i="17"/>
  <c r="B609" i="17"/>
  <c r="G608" i="17"/>
  <c r="B608" i="17"/>
  <c r="G606" i="17"/>
  <c r="B606" i="17"/>
  <c r="G605" i="17"/>
  <c r="B605" i="17"/>
  <c r="G308" i="17"/>
  <c r="B308" i="17"/>
  <c r="G307" i="17"/>
  <c r="B307" i="17"/>
  <c r="G306" i="17"/>
  <c r="B306" i="17"/>
  <c r="G305" i="17"/>
  <c r="B305" i="17"/>
  <c r="G304" i="17"/>
  <c r="B304" i="17"/>
  <c r="G297" i="17"/>
  <c r="B297" i="17"/>
  <c r="G303" i="17"/>
  <c r="B303" i="17"/>
  <c r="G302" i="17"/>
  <c r="B302" i="17"/>
  <c r="G301" i="17"/>
  <c r="B301" i="17"/>
  <c r="G300" i="17"/>
  <c r="B300" i="17"/>
  <c r="G298" i="17"/>
  <c r="B298" i="17"/>
  <c r="G299" i="17"/>
  <c r="B299" i="17"/>
  <c r="G296" i="17"/>
  <c r="B296" i="17"/>
  <c r="G295" i="17"/>
  <c r="B295" i="17"/>
  <c r="G294" i="17"/>
  <c r="B294" i="17"/>
  <c r="G39" i="17"/>
  <c r="B39" i="17"/>
  <c r="G101" i="17"/>
  <c r="B101" i="17"/>
  <c r="G100" i="17"/>
  <c r="B100" i="17"/>
  <c r="G10" i="17"/>
  <c r="B10" i="17"/>
  <c r="G104" i="17"/>
  <c r="B104" i="17"/>
  <c r="G309" i="17"/>
  <c r="B309" i="17"/>
  <c r="G315" i="17"/>
  <c r="B315" i="17"/>
  <c r="G316" i="17"/>
  <c r="B316" i="17"/>
  <c r="G312" i="17"/>
  <c r="B312" i="17"/>
  <c r="G313" i="17"/>
  <c r="B313" i="17"/>
  <c r="G314" i="17"/>
  <c r="B314" i="17"/>
  <c r="G311" i="17"/>
  <c r="B311" i="17"/>
  <c r="G310" i="17"/>
  <c r="B310" i="17"/>
  <c r="G512" i="17"/>
  <c r="B512" i="17"/>
  <c r="G509" i="17"/>
  <c r="B509" i="17"/>
  <c r="G508" i="17"/>
  <c r="B508" i="17"/>
  <c r="G511" i="17"/>
  <c r="B511" i="17"/>
  <c r="G507" i="17"/>
  <c r="B507" i="17"/>
  <c r="G510" i="17"/>
  <c r="B510" i="17"/>
  <c r="G506" i="17"/>
  <c r="B506" i="17"/>
  <c r="G505" i="17"/>
  <c r="B505" i="17"/>
  <c r="G502" i="17"/>
  <c r="B502" i="17"/>
  <c r="G501" i="17"/>
  <c r="B501" i="17"/>
  <c r="G504" i="17"/>
  <c r="B504" i="17"/>
  <c r="G500" i="17"/>
  <c r="B500" i="17"/>
  <c r="G503" i="17"/>
  <c r="B503" i="17"/>
  <c r="G499" i="17"/>
  <c r="B499" i="17"/>
  <c r="G498" i="17"/>
  <c r="B498" i="17"/>
  <c r="G495" i="17"/>
  <c r="B495" i="17"/>
  <c r="G494" i="17"/>
  <c r="B494" i="17"/>
  <c r="G497" i="17"/>
  <c r="B497" i="17"/>
  <c r="G493" i="17"/>
  <c r="B493" i="17"/>
  <c r="G496" i="17"/>
  <c r="B496" i="17"/>
  <c r="G492" i="17"/>
  <c r="B492" i="17"/>
  <c r="G68" i="17"/>
  <c r="B68" i="17"/>
  <c r="G65" i="17"/>
  <c r="B65" i="17"/>
  <c r="G64" i="17"/>
  <c r="B64" i="17"/>
  <c r="G67" i="17"/>
  <c r="B67" i="17"/>
  <c r="G63" i="17"/>
  <c r="B63" i="17"/>
  <c r="G66" i="17"/>
  <c r="B66" i="17"/>
  <c r="G62" i="17"/>
  <c r="B62" i="17"/>
  <c r="G75" i="17"/>
  <c r="B75" i="17"/>
  <c r="G72" i="17"/>
  <c r="B72" i="17"/>
  <c r="G71" i="17"/>
  <c r="B71" i="17"/>
  <c r="G74" i="17"/>
  <c r="B74" i="17"/>
  <c r="G70" i="17"/>
  <c r="B70" i="17"/>
  <c r="G73" i="17"/>
  <c r="B73" i="17"/>
  <c r="G69" i="17"/>
  <c r="B69" i="17"/>
  <c r="G50" i="17"/>
  <c r="B50" i="17"/>
  <c r="G47" i="17"/>
  <c r="B47" i="17"/>
  <c r="G46" i="17"/>
  <c r="B46" i="17"/>
  <c r="G49" i="17"/>
  <c r="B49" i="17"/>
  <c r="G45" i="17"/>
  <c r="B45" i="17"/>
  <c r="G48" i="17"/>
  <c r="B48" i="17"/>
  <c r="G44" i="17"/>
  <c r="B44" i="17"/>
  <c r="G491" i="17"/>
  <c r="B491" i="17"/>
  <c r="G488" i="17"/>
  <c r="B488" i="17"/>
  <c r="G487" i="17"/>
  <c r="B487" i="17"/>
  <c r="G490" i="17"/>
  <c r="B490" i="17"/>
  <c r="G486" i="17"/>
  <c r="B486" i="17"/>
  <c r="G489" i="17"/>
  <c r="B489" i="17"/>
  <c r="G485" i="17"/>
  <c r="B485" i="17"/>
  <c r="G470" i="17"/>
  <c r="B470" i="17"/>
  <c r="G467" i="17"/>
  <c r="B467" i="17"/>
  <c r="G466" i="17"/>
  <c r="B466" i="17"/>
  <c r="G469" i="17"/>
  <c r="B469" i="17"/>
  <c r="G465" i="17"/>
  <c r="B465" i="17"/>
  <c r="G468" i="17"/>
  <c r="B468" i="17"/>
  <c r="G464" i="17"/>
  <c r="B464" i="17"/>
  <c r="G477" i="17"/>
  <c r="B477" i="17"/>
  <c r="G474" i="17"/>
  <c r="B474" i="17"/>
  <c r="G473" i="17"/>
  <c r="B473" i="17"/>
  <c r="G476" i="17"/>
  <c r="B476" i="17"/>
  <c r="G472" i="17"/>
  <c r="B472" i="17"/>
  <c r="G475" i="17"/>
  <c r="B475" i="17"/>
  <c r="G471" i="17"/>
  <c r="B471" i="17"/>
  <c r="G61" i="17"/>
  <c r="B61" i="17"/>
  <c r="G58" i="17"/>
  <c r="B58" i="17"/>
  <c r="G57" i="17"/>
  <c r="B57" i="17"/>
  <c r="G60" i="17"/>
  <c r="B60" i="17"/>
  <c r="G56" i="17"/>
  <c r="B56" i="17"/>
  <c r="G59" i="17"/>
  <c r="B59" i="17"/>
  <c r="G55" i="17"/>
  <c r="B55" i="17"/>
  <c r="G484" i="17"/>
  <c r="B484" i="17"/>
  <c r="G481" i="17"/>
  <c r="B481" i="17"/>
  <c r="G480" i="17"/>
  <c r="B480" i="17"/>
  <c r="G483" i="17"/>
  <c r="B483" i="17"/>
  <c r="G479" i="17"/>
  <c r="B479" i="17"/>
  <c r="G482" i="17"/>
  <c r="B482" i="17"/>
  <c r="G478" i="17"/>
  <c r="B478" i="17"/>
  <c r="G462" i="17"/>
  <c r="B462" i="17"/>
  <c r="G459" i="17"/>
  <c r="B459" i="17"/>
  <c r="G458" i="17"/>
  <c r="B458" i="17"/>
  <c r="G461" i="17"/>
  <c r="B461" i="17"/>
  <c r="G457" i="17"/>
  <c r="B457" i="17"/>
  <c r="G460" i="17"/>
  <c r="B460" i="17"/>
  <c r="G456" i="17"/>
  <c r="B456" i="17"/>
  <c r="G455" i="17"/>
  <c r="B455" i="17"/>
  <c r="G452" i="17"/>
  <c r="B452" i="17"/>
  <c r="G451" i="17"/>
  <c r="B451" i="17"/>
  <c r="G454" i="17"/>
  <c r="B454" i="17"/>
  <c r="G450" i="17"/>
  <c r="B450" i="17"/>
  <c r="G453" i="17"/>
  <c r="B453" i="17"/>
  <c r="G449" i="17"/>
  <c r="B449" i="17"/>
  <c r="G444" i="17"/>
  <c r="B444" i="17"/>
  <c r="G443" i="17"/>
  <c r="B443" i="17"/>
  <c r="G442" i="17"/>
  <c r="B442" i="17"/>
  <c r="G441" i="17"/>
  <c r="B441" i="17"/>
  <c r="G440" i="17"/>
  <c r="B440" i="17"/>
  <c r="G439" i="17"/>
  <c r="B439" i="17"/>
  <c r="G438" i="17"/>
  <c r="B438" i="17"/>
  <c r="G437" i="17"/>
  <c r="B437" i="17"/>
  <c r="G436" i="17"/>
  <c r="B436" i="17"/>
  <c r="G435" i="17"/>
  <c r="B435" i="17"/>
  <c r="G434" i="17"/>
  <c r="B434" i="17"/>
  <c r="G433" i="17"/>
  <c r="B433" i="17"/>
  <c r="G430" i="17"/>
  <c r="B430" i="17"/>
  <c r="G432" i="17"/>
  <c r="B432" i="17"/>
  <c r="G431" i="17"/>
  <c r="B431" i="17"/>
  <c r="G429" i="17"/>
  <c r="B429" i="17"/>
  <c r="G519" i="17"/>
  <c r="B519" i="17"/>
  <c r="G518" i="17"/>
  <c r="B518" i="17"/>
  <c r="G338" i="17"/>
  <c r="B338" i="17"/>
  <c r="G637" i="17"/>
  <c r="B637" i="17"/>
  <c r="G636" i="17"/>
  <c r="B636" i="17"/>
  <c r="G421" i="17"/>
  <c r="B421" i="17"/>
  <c r="G635" i="17"/>
  <c r="B635" i="17"/>
  <c r="G638" i="17"/>
  <c r="B638" i="17"/>
  <c r="G590" i="17"/>
  <c r="B590" i="17"/>
  <c r="G537" i="17"/>
  <c r="B537" i="17"/>
  <c r="G536" i="17"/>
  <c r="B536" i="17"/>
  <c r="G428" i="17"/>
  <c r="B428" i="17"/>
  <c r="G422" i="17"/>
  <c r="B422" i="17"/>
  <c r="G423" i="17"/>
  <c r="B423" i="17"/>
  <c r="G415" i="17"/>
  <c r="B415" i="17"/>
  <c r="G416" i="17"/>
  <c r="B416" i="17"/>
  <c r="G317" i="17"/>
  <c r="B317" i="17"/>
  <c r="G420" i="17"/>
  <c r="B420" i="17"/>
  <c r="G419" i="17"/>
  <c r="B419" i="17"/>
  <c r="G427" i="17"/>
  <c r="B427" i="17"/>
  <c r="G426" i="17"/>
  <c r="B426" i="17"/>
  <c r="G425" i="17"/>
  <c r="B425" i="17"/>
  <c r="G424" i="17"/>
  <c r="B424" i="17"/>
  <c r="G661" i="17"/>
  <c r="B661" i="17"/>
  <c r="G662" i="17"/>
  <c r="B662" i="17"/>
  <c r="G664" i="17"/>
  <c r="B664" i="17"/>
  <c r="G663" i="17"/>
  <c r="B663" i="17"/>
  <c r="G631" i="17"/>
  <c r="B631" i="17"/>
  <c r="G634" i="17"/>
  <c r="B634" i="17"/>
  <c r="G633" i="17"/>
  <c r="B633" i="17"/>
  <c r="G632" i="17"/>
  <c r="B632" i="17"/>
  <c r="G538" i="17"/>
  <c r="B538" i="17"/>
  <c r="G418" i="17"/>
  <c r="B418" i="17"/>
  <c r="G417" i="17"/>
  <c r="B417" i="17"/>
  <c r="G533" i="17"/>
  <c r="B533" i="17"/>
  <c r="G409" i="17"/>
  <c r="B409" i="17"/>
  <c r="G408" i="17"/>
  <c r="B408" i="17"/>
  <c r="G627" i="17"/>
  <c r="B627" i="17"/>
  <c r="G624" i="17"/>
  <c r="B624" i="17"/>
  <c r="G623" i="17"/>
  <c r="B623" i="17"/>
  <c r="G621" i="17"/>
  <c r="B621" i="17"/>
  <c r="G620" i="17"/>
  <c r="B620" i="17"/>
  <c r="G616" i="17"/>
  <c r="B616" i="17"/>
  <c r="G532" i="17"/>
  <c r="B532" i="17"/>
  <c r="G531" i="17"/>
  <c r="B531" i="17"/>
  <c r="G9" i="17"/>
  <c r="B9" i="17"/>
  <c r="G530" i="17"/>
  <c r="B530" i="17"/>
  <c r="G529" i="17"/>
  <c r="B529" i="17"/>
  <c r="G407" i="17"/>
  <c r="B407" i="17"/>
  <c r="G406" i="17"/>
  <c r="B406" i="17"/>
  <c r="G405" i="17"/>
  <c r="B405" i="17"/>
  <c r="G404" i="17"/>
  <c r="B404" i="17"/>
  <c r="G626" i="17"/>
  <c r="B626" i="17"/>
  <c r="G625" i="17"/>
  <c r="B625" i="17"/>
  <c r="G414" i="17"/>
  <c r="B414" i="17"/>
  <c r="G411" i="17"/>
  <c r="B411" i="17"/>
  <c r="G410" i="17"/>
  <c r="B410" i="17"/>
  <c r="G619" i="17"/>
  <c r="B619" i="17"/>
  <c r="G413" i="17"/>
  <c r="B413" i="17"/>
  <c r="G412" i="17"/>
  <c r="B412" i="17"/>
  <c r="G622" i="17"/>
  <c r="B622" i="17"/>
  <c r="G558" i="17"/>
  <c r="B558" i="17"/>
  <c r="G557" i="17"/>
  <c r="B557" i="17"/>
  <c r="G559" i="17"/>
  <c r="B559" i="17"/>
  <c r="G629" i="17"/>
  <c r="B629" i="17"/>
  <c r="G659" i="17"/>
  <c r="B659" i="17"/>
  <c r="G628" i="17"/>
  <c r="B628" i="17"/>
  <c r="G660" i="17"/>
  <c r="B660" i="17"/>
  <c r="G630" i="17"/>
  <c r="B630" i="17"/>
  <c r="G388" i="17"/>
  <c r="B388" i="17"/>
  <c r="G617" i="17"/>
  <c r="B617" i="17"/>
  <c r="G378" i="17"/>
  <c r="B378" i="17"/>
  <c r="G394" i="17"/>
  <c r="B394" i="17"/>
  <c r="G525" i="17"/>
  <c r="B525" i="17"/>
  <c r="G382" i="17"/>
  <c r="B382" i="17"/>
  <c r="G386" i="17"/>
  <c r="B386" i="17"/>
  <c r="G554" i="17"/>
  <c r="B554" i="17"/>
  <c r="G396" i="17"/>
  <c r="B396" i="17"/>
  <c r="G398" i="17"/>
  <c r="B398" i="17"/>
  <c r="G391" i="17"/>
  <c r="B391" i="17"/>
  <c r="G526" i="17"/>
  <c r="B526" i="17"/>
  <c r="G390" i="17"/>
  <c r="B390" i="17"/>
  <c r="G523" i="17"/>
  <c r="B523" i="17"/>
  <c r="G395" i="17"/>
  <c r="B395" i="17"/>
  <c r="G522" i="17"/>
  <c r="B522" i="17"/>
  <c r="G387" i="17"/>
  <c r="B387" i="17"/>
  <c r="G520" i="17"/>
  <c r="B520" i="17"/>
  <c r="G528" i="17"/>
  <c r="B528" i="17"/>
  <c r="G521" i="17"/>
  <c r="B521" i="17"/>
  <c r="G379" i="17"/>
  <c r="B379" i="17"/>
  <c r="G524" i="17"/>
  <c r="B524" i="17"/>
  <c r="G383" i="17"/>
  <c r="B383" i="17"/>
  <c r="G385" i="17"/>
  <c r="B385" i="17"/>
  <c r="G527" i="17"/>
  <c r="B527" i="17"/>
  <c r="G380" i="17"/>
  <c r="B380" i="17"/>
  <c r="G400" i="17"/>
  <c r="B400" i="17"/>
  <c r="G402" i="17"/>
  <c r="B402" i="17"/>
  <c r="G555" i="17"/>
  <c r="B555" i="17"/>
  <c r="G381" i="17"/>
  <c r="B381" i="17"/>
  <c r="G618" i="17"/>
  <c r="B618" i="17"/>
  <c r="G401" i="17"/>
  <c r="B401" i="17"/>
  <c r="G393" i="17"/>
  <c r="B393" i="17"/>
  <c r="G556" i="17"/>
  <c r="B556" i="17"/>
  <c r="G403" i="17"/>
  <c r="B403" i="17"/>
  <c r="G397" i="17"/>
  <c r="B397" i="17"/>
  <c r="G392" i="17"/>
  <c r="B392" i="17"/>
  <c r="G384" i="17"/>
  <c r="B384" i="17"/>
  <c r="G389" i="17"/>
  <c r="B389" i="17"/>
  <c r="G399" i="17"/>
  <c r="B399" i="17"/>
  <c r="G354" i="17"/>
  <c r="B354" i="17"/>
  <c r="G353" i="17"/>
  <c r="B353" i="17"/>
  <c r="G360" i="17"/>
  <c r="B360" i="17"/>
  <c r="G362" i="17"/>
  <c r="B362" i="17"/>
  <c r="G358" i="17"/>
  <c r="B358" i="17"/>
  <c r="G356" i="17"/>
  <c r="B356" i="17"/>
  <c r="G361" i="17"/>
  <c r="B361" i="17"/>
  <c r="G359" i="17"/>
  <c r="B359" i="17"/>
  <c r="G357" i="17"/>
  <c r="B357" i="17"/>
  <c r="G355" i="17"/>
  <c r="B355" i="17"/>
  <c r="G373" i="17"/>
  <c r="B373" i="17"/>
  <c r="G374" i="17"/>
  <c r="B374" i="17"/>
  <c r="G371" i="17"/>
  <c r="B371" i="17"/>
  <c r="G372" i="17"/>
  <c r="B372" i="17"/>
  <c r="G370" i="17"/>
  <c r="B370" i="17"/>
  <c r="G369" i="17"/>
  <c r="B369" i="17"/>
  <c r="G352" i="17"/>
  <c r="B352" i="17"/>
  <c r="G351" i="17"/>
  <c r="B351" i="17"/>
  <c r="G350" i="17"/>
  <c r="B350" i="17"/>
  <c r="G349" i="17"/>
  <c r="B349" i="17"/>
  <c r="G348" i="17"/>
  <c r="B348" i="17"/>
  <c r="G347" i="17"/>
  <c r="B347" i="17"/>
  <c r="G346" i="17"/>
  <c r="B346" i="17"/>
  <c r="G345" i="17"/>
  <c r="B345" i="17"/>
  <c r="G344" i="17"/>
  <c r="B344" i="17"/>
  <c r="G343" i="17"/>
  <c r="B343" i="17"/>
  <c r="G342" i="17"/>
  <c r="B342" i="17"/>
  <c r="G341" i="17"/>
  <c r="B341" i="17"/>
  <c r="G340" i="17"/>
  <c r="B340" i="17"/>
  <c r="G339" i="17"/>
  <c r="B339" i="17"/>
  <c r="G368" i="17"/>
  <c r="B368" i="17"/>
  <c r="G367" i="17"/>
  <c r="B367" i="17"/>
  <c r="G366" i="17"/>
  <c r="B366" i="17"/>
  <c r="G365" i="17"/>
  <c r="B365" i="17"/>
  <c r="G364" i="17"/>
  <c r="B364" i="17"/>
  <c r="G363" i="17"/>
  <c r="B363" i="17"/>
  <c r="G337" i="17"/>
  <c r="B337" i="17"/>
  <c r="G336" i="17"/>
  <c r="B336" i="17"/>
  <c r="G335" i="17"/>
  <c r="B335" i="17"/>
  <c r="G334" i="17"/>
  <c r="B334" i="17"/>
  <c r="G333" i="17"/>
  <c r="B333" i="17"/>
  <c r="G332" i="17"/>
  <c r="B332" i="17"/>
  <c r="G331" i="17"/>
  <c r="B331" i="17"/>
  <c r="G330" i="17"/>
  <c r="B330" i="17"/>
  <c r="G327" i="17"/>
  <c r="B327" i="17"/>
  <c r="G326" i="17"/>
  <c r="B326" i="17"/>
  <c r="G328" i="17"/>
  <c r="B328" i="17"/>
  <c r="G329" i="17"/>
  <c r="B329" i="17"/>
  <c r="G535" i="17"/>
  <c r="B535" i="17"/>
  <c r="G534" i="17"/>
  <c r="B534" i="17"/>
  <c r="G580" i="17"/>
  <c r="B580" i="17"/>
  <c r="G601" i="17"/>
  <c r="B601" i="17"/>
  <c r="G325" i="17"/>
  <c r="B325" i="17"/>
  <c r="G600" i="17"/>
  <c r="B600" i="17"/>
  <c r="G579" i="17"/>
  <c r="B579" i="17"/>
  <c r="G696" i="17"/>
  <c r="B696" i="17"/>
  <c r="G695" i="17"/>
  <c r="B695" i="17"/>
  <c r="G699" i="17"/>
  <c r="B699" i="17"/>
  <c r="G324" i="17"/>
  <c r="B324" i="17"/>
  <c r="G575" i="17"/>
  <c r="B575" i="17"/>
  <c r="G323" i="17"/>
  <c r="B323" i="17"/>
  <c r="G578" i="17"/>
  <c r="B578" i="17"/>
  <c r="G700" i="17"/>
  <c r="B700" i="17"/>
  <c r="G574" i="17"/>
  <c r="B574" i="17"/>
  <c r="G571" i="17"/>
  <c r="B571" i="17"/>
  <c r="G545" i="17"/>
  <c r="B545" i="17"/>
  <c r="G568" i="17"/>
  <c r="B568" i="17"/>
  <c r="G544" i="17"/>
  <c r="B544" i="17"/>
  <c r="G569" i="17"/>
  <c r="B569" i="17"/>
  <c r="G543" i="17"/>
  <c r="B543" i="17"/>
  <c r="G683" i="17"/>
  <c r="B683" i="17"/>
  <c r="G704" i="17"/>
  <c r="B704" i="17"/>
  <c r="G576" i="17"/>
  <c r="B576" i="17"/>
  <c r="G586" i="17"/>
  <c r="B586" i="17"/>
  <c r="G675" i="17"/>
  <c r="B675" i="17"/>
  <c r="G566" i="17"/>
  <c r="B566" i="17"/>
  <c r="G553" i="17"/>
  <c r="B553" i="17"/>
  <c r="G552" i="17"/>
  <c r="B552" i="17"/>
  <c r="G707" i="17"/>
  <c r="B707" i="17"/>
  <c r="G658" i="17"/>
  <c r="B658" i="17"/>
  <c r="G657" i="17"/>
  <c r="B657" i="17"/>
  <c r="G718" i="17"/>
  <c r="B718" i="17"/>
  <c r="G717" i="17"/>
  <c r="B717" i="17"/>
  <c r="G711" i="17"/>
  <c r="B711" i="17"/>
  <c r="G710" i="17"/>
  <c r="B710" i="17"/>
  <c r="G709" i="17"/>
  <c r="B709" i="17"/>
  <c r="G713" i="17"/>
  <c r="B713" i="17"/>
  <c r="G712" i="17"/>
  <c r="B712" i="17"/>
  <c r="G708" i="17"/>
  <c r="B708" i="17"/>
  <c r="G604" i="17"/>
  <c r="B604" i="17"/>
  <c r="G589" i="17"/>
  <c r="B589" i="17"/>
  <c r="G588" i="17"/>
  <c r="B588" i="17"/>
  <c r="G716" i="17"/>
  <c r="B716" i="17"/>
  <c r="G715" i="17"/>
  <c r="B715" i="17"/>
  <c r="G551" i="17"/>
  <c r="B551" i="17"/>
  <c r="G550" i="17"/>
  <c r="B550" i="17"/>
  <c r="G549" i="17"/>
  <c r="B549" i="17"/>
  <c r="G548" i="17"/>
  <c r="B548" i="17"/>
  <c r="G547" i="17"/>
  <c r="B547" i="17"/>
  <c r="G546" i="17"/>
  <c r="B546" i="17"/>
  <c r="G714" i="17"/>
  <c r="B714" i="17"/>
  <c r="G582" i="17"/>
  <c r="B582" i="17"/>
  <c r="G581" i="17"/>
  <c r="B581" i="17"/>
  <c r="G585" i="17"/>
  <c r="B585" i="17"/>
  <c r="G583" i="17"/>
  <c r="B583" i="17"/>
  <c r="G702" i="17"/>
  <c r="B702" i="17"/>
  <c r="G689" i="17"/>
  <c r="B689" i="17"/>
  <c r="G701" i="17"/>
  <c r="B701" i="17"/>
  <c r="G685" i="17"/>
  <c r="B685" i="17"/>
  <c r="G684" i="17"/>
  <c r="B684" i="17"/>
  <c r="G691" i="17"/>
  <c r="B691" i="17"/>
  <c r="G686" i="17"/>
  <c r="B686" i="17"/>
  <c r="G688" i="17"/>
  <c r="B688" i="17"/>
  <c r="G703" i="17"/>
  <c r="B703" i="17"/>
  <c r="G690" i="17"/>
  <c r="B690" i="17"/>
  <c r="G603" i="17"/>
  <c r="B603" i="17"/>
  <c r="G681" i="17"/>
  <c r="B681" i="17"/>
  <c r="G676" i="17"/>
  <c r="B676" i="17"/>
  <c r="G692" i="17"/>
  <c r="B692" i="17"/>
  <c r="G698" i="17"/>
  <c r="B698" i="17"/>
  <c r="G697" i="17"/>
  <c r="B697" i="17"/>
  <c r="G687" i="17"/>
  <c r="B687" i="17"/>
  <c r="G602" i="17"/>
  <c r="B602" i="17"/>
  <c r="G693" i="17"/>
  <c r="B693" i="17"/>
  <c r="G694" i="17"/>
  <c r="B694" i="17"/>
  <c r="G705" i="17"/>
  <c r="B705" i="17"/>
  <c r="G674" i="17"/>
  <c r="B674" i="17"/>
  <c r="G587" i="17"/>
  <c r="B587" i="17"/>
  <c r="G577" i="17"/>
  <c r="B577" i="17"/>
  <c r="G682" i="17"/>
  <c r="B682" i="17"/>
  <c r="G706" i="17"/>
  <c r="B706" i="17"/>
  <c r="G584" i="17"/>
  <c r="B584" i="17"/>
  <c r="G596" i="17"/>
  <c r="B596" i="17"/>
  <c r="G593" i="17"/>
  <c r="B593" i="17"/>
  <c r="G599" i="17"/>
  <c r="B599" i="17"/>
  <c r="G595" i="17"/>
  <c r="B595" i="17"/>
  <c r="G597" i="17"/>
  <c r="B597" i="17"/>
  <c r="G598" i="17"/>
  <c r="B598" i="17"/>
  <c r="G594" i="17"/>
  <c r="B594" i="17"/>
  <c r="G541" i="17"/>
  <c r="B541" i="17"/>
  <c r="G8" i="17"/>
  <c r="B8" i="17"/>
  <c r="G322" i="17"/>
  <c r="B322" i="17"/>
  <c r="G573" i="17"/>
  <c r="B573" i="17"/>
  <c r="G542" i="17"/>
  <c r="B542" i="17"/>
  <c r="G570" i="17"/>
  <c r="B570" i="17"/>
  <c r="G680" i="17"/>
  <c r="B680" i="17"/>
  <c r="G671" i="17"/>
  <c r="B671" i="17"/>
  <c r="G572" i="17"/>
  <c r="B572" i="17"/>
  <c r="G679" i="17"/>
  <c r="B679" i="17"/>
  <c r="G670" i="17"/>
  <c r="B670" i="17"/>
  <c r="G7" i="17"/>
  <c r="B7" i="17"/>
  <c r="G6" i="17"/>
  <c r="B6" i="17"/>
  <c r="G678" i="17"/>
  <c r="B678" i="17"/>
  <c r="G320" i="17"/>
  <c r="B320" i="17"/>
  <c r="G321" i="17"/>
  <c r="B321" i="17"/>
  <c r="G677" i="17"/>
  <c r="B677" i="17"/>
  <c r="G673" i="17"/>
  <c r="B673" i="17"/>
  <c r="G319" i="17"/>
  <c r="B319" i="17"/>
  <c r="G672" i="17"/>
  <c r="B672" i="17"/>
  <c r="G667" i="17"/>
  <c r="B667" i="17"/>
  <c r="G668" i="17"/>
  <c r="B668" i="17"/>
  <c r="G560" i="17"/>
  <c r="B560" i="17"/>
  <c r="G669" i="17"/>
  <c r="B669" i="17"/>
  <c r="G565" i="17"/>
  <c r="B565" i="17"/>
  <c r="G564" i="17"/>
  <c r="B564" i="17"/>
  <c r="G561" i="17"/>
  <c r="B561" i="17"/>
  <c r="G562" i="17"/>
  <c r="B562" i="17"/>
  <c r="G666" i="17"/>
  <c r="B666" i="17"/>
  <c r="G665" i="17"/>
  <c r="B665" i="17"/>
  <c r="G318" i="17"/>
  <c r="B318" i="17"/>
  <c r="G563" i="17"/>
  <c r="B563" i="17"/>
  <c r="G540" i="17"/>
  <c r="B540" i="17"/>
  <c r="G539" i="17"/>
  <c r="B539" i="17"/>
  <c r="G567" i="17"/>
  <c r="B567" i="17"/>
  <c r="G78" i="17"/>
  <c r="B78" i="17"/>
  <c r="G79" i="17"/>
  <c r="B79" i="17"/>
  <c r="G76" i="17"/>
  <c r="B76" i="17"/>
  <c r="G77" i="17"/>
  <c r="B77" i="17"/>
  <c r="G51" i="17"/>
  <c r="B51" i="17"/>
  <c r="G52" i="17"/>
  <c r="B52" i="17"/>
  <c r="G92" i="17"/>
  <c r="B92" i="17"/>
  <c r="G93" i="17"/>
  <c r="B93" i="17"/>
  <c r="G94" i="17"/>
  <c r="B94" i="17"/>
  <c r="G95" i="17"/>
  <c r="B95" i="17"/>
  <c r="G90" i="17"/>
  <c r="B90" i="17"/>
  <c r="G91" i="17"/>
  <c r="B91" i="17"/>
  <c r="G88" i="17"/>
  <c r="B88" i="17"/>
  <c r="G89" i="17"/>
  <c r="B89" i="17"/>
  <c r="G98" i="17"/>
  <c r="B98" i="17"/>
  <c r="G99" i="17"/>
  <c r="B99" i="17"/>
  <c r="G96" i="17"/>
  <c r="B96" i="17"/>
  <c r="G97" i="17"/>
  <c r="B97" i="17"/>
  <c r="G86" i="17"/>
  <c r="B86" i="17"/>
  <c r="G87" i="17"/>
  <c r="B87" i="17"/>
  <c r="G42" i="17"/>
  <c r="B42" i="17"/>
  <c r="G43" i="17"/>
  <c r="B43" i="17"/>
  <c r="G40" i="17"/>
  <c r="B40" i="17"/>
  <c r="G41" i="17"/>
  <c r="B41" i="17"/>
  <c r="G53" i="17"/>
  <c r="B53" i="17"/>
  <c r="G54" i="17"/>
  <c r="B54" i="17"/>
  <c r="G123" i="17"/>
  <c r="B123" i="17"/>
  <c r="G127" i="17"/>
  <c r="B127" i="17"/>
  <c r="G126" i="17"/>
  <c r="B126" i="17"/>
  <c r="G128" i="17"/>
  <c r="B128" i="17"/>
  <c r="G124" i="17"/>
  <c r="B124" i="17"/>
  <c r="G116" i="17"/>
  <c r="B116" i="17"/>
  <c r="G120" i="17"/>
  <c r="B120" i="17"/>
  <c r="G119" i="17"/>
  <c r="B119" i="17"/>
  <c r="G121" i="17"/>
  <c r="B121" i="17"/>
  <c r="G117" i="17"/>
  <c r="B117" i="17"/>
  <c r="G592" i="17"/>
  <c r="B592" i="17"/>
  <c r="G591" i="17"/>
  <c r="B591" i="17"/>
  <c r="G26" i="17"/>
  <c r="B26" i="17"/>
  <c r="G25" i="17"/>
  <c r="B25" i="17"/>
  <c r="G28" i="17"/>
  <c r="B28" i="17"/>
  <c r="G27" i="17"/>
  <c r="B27" i="17"/>
  <c r="G33" i="17"/>
  <c r="B33" i="17"/>
  <c r="G32" i="17"/>
  <c r="B32" i="17"/>
  <c r="G31" i="17"/>
  <c r="B31" i="17"/>
  <c r="G30" i="17"/>
  <c r="B30" i="17"/>
  <c r="G29" i="17"/>
  <c r="B29" i="17"/>
  <c r="G38" i="17"/>
  <c r="B38" i="17"/>
  <c r="G37" i="17"/>
  <c r="B37" i="17"/>
  <c r="G36" i="17"/>
  <c r="B36" i="17"/>
  <c r="G35" i="17"/>
  <c r="B35" i="17"/>
  <c r="G34" i="17"/>
  <c r="B34" i="17"/>
  <c r="G83" i="17"/>
  <c r="B83" i="17"/>
  <c r="G84" i="17"/>
  <c r="B84" i="17"/>
  <c r="G642" i="17"/>
  <c r="B642" i="17"/>
  <c r="G641" i="17"/>
  <c r="B641" i="17"/>
  <c r="G643" i="17"/>
  <c r="B643" i="17"/>
  <c r="G85" i="17"/>
  <c r="B85" i="17"/>
  <c r="G82" i="17"/>
  <c r="B82" i="17"/>
  <c r="G81" i="17"/>
  <c r="B81" i="17"/>
  <c r="G80" i="17"/>
  <c r="B80" i="17"/>
  <c r="G656" i="17"/>
  <c r="B656" i="17"/>
  <c r="G655" i="17"/>
  <c r="B655" i="17"/>
  <c r="G644" i="17"/>
  <c r="B644" i="17"/>
  <c r="G640" i="17"/>
  <c r="B640" i="17"/>
  <c r="G639" i="17"/>
  <c r="B639" i="17"/>
  <c r="G463" i="17"/>
  <c r="B463" i="17"/>
  <c r="G645" i="17"/>
  <c r="B645" i="17"/>
  <c r="G377" i="17"/>
  <c r="B377" i="17"/>
  <c r="G131" i="17"/>
  <c r="B131" i="17"/>
  <c r="G376" i="17"/>
  <c r="B376" i="17"/>
  <c r="G130" i="17"/>
  <c r="B130" i="17"/>
  <c r="G375" i="17"/>
  <c r="B375" i="17"/>
  <c r="G129" i="17"/>
  <c r="B129" i="17"/>
  <c r="G447" i="17"/>
  <c r="B447" i="17"/>
  <c r="G445" i="17"/>
  <c r="B445" i="17"/>
  <c r="G446" i="17"/>
  <c r="B446" i="17"/>
  <c r="G448" i="17"/>
  <c r="B448" i="1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K9" i="16" l="1"/>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B11" i="13"/>
  <c r="B10" i="13"/>
  <c r="H4" i="12" l="1"/>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M458" i="12" l="1"/>
  <c r="L458" i="12"/>
  <c r="K458" i="12"/>
  <c r="M457" i="12"/>
  <c r="L457" i="12"/>
  <c r="K457" i="12"/>
  <c r="M456" i="12"/>
  <c r="L456" i="12"/>
  <c r="K456" i="12"/>
  <c r="M455" i="12"/>
  <c r="L455" i="12"/>
  <c r="K455" i="12"/>
  <c r="M454" i="12"/>
  <c r="L454" i="12"/>
  <c r="K454" i="12"/>
  <c r="M453" i="12"/>
  <c r="L453" i="12"/>
  <c r="K453" i="12"/>
  <c r="M452" i="12"/>
  <c r="L452" i="12"/>
  <c r="K452" i="12"/>
  <c r="M451" i="12"/>
  <c r="L451" i="12"/>
  <c r="K451" i="12"/>
  <c r="M450" i="12"/>
  <c r="L450" i="12"/>
  <c r="K450" i="12"/>
  <c r="M449" i="12"/>
  <c r="L449" i="12"/>
  <c r="K449" i="12"/>
  <c r="M448" i="12"/>
  <c r="L448" i="12"/>
  <c r="K448" i="12"/>
  <c r="M447" i="12"/>
  <c r="L447" i="12"/>
  <c r="K447" i="12"/>
  <c r="M446" i="12"/>
  <c r="L446" i="12"/>
  <c r="K446" i="12"/>
  <c r="M445" i="12"/>
  <c r="L445" i="12"/>
  <c r="K445" i="12"/>
  <c r="M444" i="12"/>
  <c r="L444" i="12"/>
  <c r="K444" i="12"/>
  <c r="M443" i="12"/>
  <c r="L443" i="12"/>
  <c r="K443" i="12"/>
  <c r="M442" i="12"/>
  <c r="L442" i="12"/>
  <c r="K442" i="12"/>
  <c r="M441" i="12"/>
  <c r="L441" i="12"/>
  <c r="K441" i="12"/>
  <c r="M440" i="12"/>
  <c r="L440" i="12"/>
  <c r="K440" i="12"/>
  <c r="M439" i="12"/>
  <c r="L439" i="12"/>
  <c r="K439" i="12"/>
  <c r="M438" i="12"/>
  <c r="L438" i="12"/>
  <c r="K438" i="12"/>
  <c r="M437" i="12"/>
  <c r="L437" i="12"/>
  <c r="K437" i="12"/>
  <c r="M436" i="12"/>
  <c r="L436" i="12"/>
  <c r="K436" i="12"/>
  <c r="M435" i="12"/>
  <c r="L435" i="12"/>
  <c r="K435" i="12"/>
  <c r="M434" i="12"/>
  <c r="L434" i="12"/>
  <c r="K434" i="12"/>
  <c r="M433" i="12"/>
  <c r="L433" i="12"/>
  <c r="K433" i="12"/>
  <c r="M432" i="12"/>
  <c r="L432" i="12"/>
  <c r="K432" i="12"/>
  <c r="M431" i="12"/>
  <c r="L431" i="12"/>
  <c r="K431" i="12"/>
  <c r="M430" i="12"/>
  <c r="L430" i="12"/>
  <c r="K430" i="12"/>
  <c r="M429" i="12"/>
  <c r="L429" i="12"/>
  <c r="K429" i="12"/>
  <c r="M428" i="12"/>
  <c r="L428" i="12"/>
  <c r="K428" i="12"/>
  <c r="M427" i="12"/>
  <c r="L427" i="12"/>
  <c r="K427" i="12"/>
  <c r="M426" i="12"/>
  <c r="L426" i="12"/>
  <c r="K426" i="12"/>
  <c r="M425" i="12"/>
  <c r="L425" i="12"/>
  <c r="K425" i="12"/>
  <c r="M424" i="12"/>
  <c r="L424" i="12"/>
  <c r="K424" i="12"/>
  <c r="M423" i="12"/>
  <c r="L423" i="12"/>
  <c r="K423" i="12"/>
  <c r="M422" i="12"/>
  <c r="L422" i="12"/>
  <c r="K422" i="12"/>
  <c r="M421" i="12"/>
  <c r="L421" i="12"/>
  <c r="K421" i="12"/>
  <c r="M420" i="12"/>
  <c r="L420" i="12"/>
  <c r="K420" i="12"/>
  <c r="M419" i="12"/>
  <c r="L419" i="12"/>
  <c r="K419" i="12"/>
  <c r="M418" i="12"/>
  <c r="L418" i="12"/>
  <c r="K418" i="12"/>
  <c r="M417" i="12"/>
  <c r="L417" i="12"/>
  <c r="K417" i="12"/>
  <c r="M416" i="12"/>
  <c r="L416" i="12"/>
  <c r="K416" i="12"/>
  <c r="M415" i="12"/>
  <c r="L415" i="12"/>
  <c r="K415" i="12"/>
  <c r="M414" i="12"/>
  <c r="L414" i="12"/>
  <c r="K414" i="12"/>
  <c r="M413" i="12"/>
  <c r="L413" i="12"/>
  <c r="K413" i="12"/>
  <c r="M412" i="12"/>
  <c r="L412" i="12"/>
  <c r="K412" i="12"/>
  <c r="M411" i="12"/>
  <c r="L411" i="12"/>
  <c r="K411" i="12"/>
  <c r="M410" i="12"/>
  <c r="L410" i="12"/>
  <c r="K410" i="12"/>
  <c r="M409" i="12"/>
  <c r="L409" i="12"/>
  <c r="K409" i="12"/>
  <c r="M408" i="12"/>
  <c r="L408" i="12"/>
  <c r="K408" i="12"/>
  <c r="M407" i="12"/>
  <c r="L407" i="12"/>
  <c r="K407" i="12"/>
  <c r="M406" i="12"/>
  <c r="L406" i="12"/>
  <c r="K406" i="12"/>
  <c r="M405" i="12"/>
  <c r="L405" i="12"/>
  <c r="K405" i="12"/>
  <c r="M404" i="12"/>
  <c r="L404" i="12"/>
  <c r="K404" i="12"/>
  <c r="M403" i="12"/>
  <c r="L403" i="12"/>
  <c r="K403" i="12"/>
  <c r="M402" i="12"/>
  <c r="L402" i="12"/>
  <c r="K402" i="12"/>
  <c r="M401" i="12"/>
  <c r="L401" i="12"/>
  <c r="K401" i="12"/>
  <c r="M400" i="12"/>
  <c r="L400" i="12"/>
  <c r="K400" i="12"/>
  <c r="M399" i="12"/>
  <c r="L399" i="12"/>
  <c r="K399" i="12"/>
  <c r="M398" i="12"/>
  <c r="L398" i="12"/>
  <c r="K398" i="12"/>
  <c r="M397" i="12"/>
  <c r="L397" i="12"/>
  <c r="K397" i="12"/>
  <c r="M396" i="12"/>
  <c r="L396" i="12"/>
  <c r="K396" i="12"/>
  <c r="M395" i="12"/>
  <c r="L395" i="12"/>
  <c r="K395" i="12"/>
  <c r="M394" i="12"/>
  <c r="L394" i="12"/>
  <c r="K394" i="12"/>
  <c r="M393" i="12"/>
  <c r="L393" i="12"/>
  <c r="K393" i="12"/>
  <c r="M392" i="12"/>
  <c r="L392" i="12"/>
  <c r="K392" i="12"/>
  <c r="M391" i="12"/>
  <c r="L391" i="12"/>
  <c r="K391" i="12"/>
  <c r="M390" i="12"/>
  <c r="L390" i="12"/>
  <c r="K390" i="12"/>
  <c r="M389" i="12"/>
  <c r="L389" i="12"/>
  <c r="K389" i="12"/>
  <c r="M388" i="12"/>
  <c r="L388" i="12"/>
  <c r="K388" i="12"/>
  <c r="M387" i="12"/>
  <c r="L387" i="12"/>
  <c r="K387" i="12"/>
  <c r="M386" i="12"/>
  <c r="L386" i="12"/>
  <c r="K386" i="12"/>
  <c r="M385" i="12"/>
  <c r="L385" i="12"/>
  <c r="K385" i="12"/>
  <c r="M384" i="12"/>
  <c r="L384" i="12"/>
  <c r="K384" i="12"/>
  <c r="M383" i="12"/>
  <c r="L383" i="12"/>
  <c r="K383" i="12"/>
  <c r="M382" i="12"/>
  <c r="L382" i="12"/>
  <c r="K382" i="12"/>
  <c r="M381" i="12"/>
  <c r="L381" i="12"/>
  <c r="K381" i="12"/>
  <c r="M380" i="12"/>
  <c r="L380" i="12"/>
  <c r="K380" i="12"/>
  <c r="M379" i="12"/>
  <c r="L379" i="12"/>
  <c r="K379" i="12"/>
  <c r="M378" i="12"/>
  <c r="L378" i="12"/>
  <c r="K378" i="12"/>
  <c r="M377" i="12"/>
  <c r="L377" i="12"/>
  <c r="K377" i="12"/>
  <c r="M376" i="12"/>
  <c r="L376" i="12"/>
  <c r="K376" i="12"/>
  <c r="M375" i="12"/>
  <c r="L375" i="12"/>
  <c r="K375" i="12"/>
  <c r="M374" i="12"/>
  <c r="L374" i="12"/>
  <c r="K374" i="12"/>
  <c r="M373" i="12"/>
  <c r="L373" i="12"/>
  <c r="K373" i="12"/>
  <c r="M372" i="12"/>
  <c r="L372" i="12"/>
  <c r="K372" i="12"/>
  <c r="M371" i="12"/>
  <c r="L371" i="12"/>
  <c r="K371" i="12"/>
  <c r="M370" i="12"/>
  <c r="L370" i="12"/>
  <c r="K370" i="12"/>
  <c r="M369" i="12"/>
  <c r="L369" i="12"/>
  <c r="K369" i="12"/>
  <c r="M368" i="12"/>
  <c r="L368" i="12"/>
  <c r="K368" i="12"/>
  <c r="M367" i="12"/>
  <c r="L367" i="12"/>
  <c r="K367" i="12"/>
  <c r="M366" i="12"/>
  <c r="L366" i="12"/>
  <c r="K366" i="12"/>
  <c r="M365" i="12"/>
  <c r="L365" i="12"/>
  <c r="K365" i="12"/>
  <c r="M364" i="12"/>
  <c r="L364" i="12"/>
  <c r="K364" i="12"/>
  <c r="M363" i="12"/>
  <c r="L363" i="12"/>
  <c r="K363" i="12"/>
  <c r="M362" i="12"/>
  <c r="L362" i="12"/>
  <c r="K362" i="12"/>
  <c r="M361" i="12"/>
  <c r="L361" i="12"/>
  <c r="K361" i="12"/>
  <c r="M360" i="12"/>
  <c r="L360" i="12"/>
  <c r="K360" i="12"/>
  <c r="M359" i="12"/>
  <c r="L359" i="12"/>
  <c r="K359" i="12"/>
  <c r="M358" i="12"/>
  <c r="L358" i="12"/>
  <c r="K358" i="12"/>
  <c r="M357" i="12"/>
  <c r="L357" i="12"/>
  <c r="K357" i="12"/>
  <c r="M356" i="12"/>
  <c r="L356" i="12"/>
  <c r="K356" i="12"/>
  <c r="M355" i="12"/>
  <c r="L355" i="12"/>
  <c r="K355" i="12"/>
  <c r="M354" i="12"/>
  <c r="L354" i="12"/>
  <c r="K354" i="12"/>
  <c r="M353" i="12"/>
  <c r="L353" i="12"/>
  <c r="K353" i="12"/>
  <c r="M352" i="12"/>
  <c r="L352" i="12"/>
  <c r="K352" i="12"/>
  <c r="M351" i="12"/>
  <c r="L351" i="12"/>
  <c r="K351" i="12"/>
  <c r="M350" i="12"/>
  <c r="L350" i="12"/>
  <c r="K350" i="12"/>
  <c r="M349" i="12"/>
  <c r="L349" i="12"/>
  <c r="K349" i="12"/>
  <c r="M348" i="12"/>
  <c r="L348" i="12"/>
  <c r="K348" i="12"/>
  <c r="M347" i="12"/>
  <c r="L347" i="12"/>
  <c r="K347" i="12"/>
  <c r="M346" i="12"/>
  <c r="L346" i="12"/>
  <c r="K346" i="12"/>
  <c r="M345" i="12"/>
  <c r="L345" i="12"/>
  <c r="K345" i="12"/>
  <c r="M344" i="12"/>
  <c r="L344" i="12"/>
  <c r="K344" i="12"/>
  <c r="M343" i="12"/>
  <c r="L343" i="12"/>
  <c r="K343" i="12"/>
  <c r="M342" i="12"/>
  <c r="L342" i="12"/>
  <c r="K342" i="12"/>
  <c r="M341" i="12"/>
  <c r="L341" i="12"/>
  <c r="K341" i="12"/>
  <c r="M340" i="12"/>
  <c r="L340" i="12"/>
  <c r="K340" i="12"/>
  <c r="M339" i="12"/>
  <c r="L339" i="12"/>
  <c r="K339" i="12"/>
  <c r="M338" i="12"/>
  <c r="L338" i="12"/>
  <c r="K338" i="12"/>
  <c r="M337" i="12"/>
  <c r="L337" i="12"/>
  <c r="K337" i="12"/>
  <c r="M336" i="12"/>
  <c r="L336" i="12"/>
  <c r="K336" i="12"/>
  <c r="M335" i="12"/>
  <c r="L335" i="12"/>
  <c r="K335" i="12"/>
  <c r="M334" i="12"/>
  <c r="L334" i="12"/>
  <c r="K334" i="12"/>
  <c r="M333" i="12"/>
  <c r="L333" i="12"/>
  <c r="K333" i="12"/>
  <c r="M332" i="12"/>
  <c r="L332" i="12"/>
  <c r="K332" i="12"/>
  <c r="M331" i="12"/>
  <c r="L331" i="12"/>
  <c r="K331" i="12"/>
  <c r="M330" i="12"/>
  <c r="L330" i="12"/>
  <c r="K330" i="12"/>
  <c r="M329" i="12"/>
  <c r="L329" i="12"/>
  <c r="K329" i="12"/>
  <c r="M328" i="12"/>
  <c r="L328" i="12"/>
  <c r="K328" i="12"/>
  <c r="M327" i="12"/>
  <c r="L327" i="12"/>
  <c r="K327" i="12"/>
  <c r="M326" i="12"/>
  <c r="L326" i="12"/>
  <c r="K326" i="12"/>
  <c r="M325" i="12"/>
  <c r="L325" i="12"/>
  <c r="K325" i="12"/>
  <c r="M324" i="12"/>
  <c r="L324" i="12"/>
  <c r="K324" i="12"/>
  <c r="M323" i="12"/>
  <c r="L323" i="12"/>
  <c r="K323" i="12"/>
  <c r="M322" i="12"/>
  <c r="L322" i="12"/>
  <c r="K322" i="12"/>
  <c r="M321" i="12"/>
  <c r="L321" i="12"/>
  <c r="K321" i="12"/>
  <c r="M320" i="12"/>
  <c r="L320" i="12"/>
  <c r="K320" i="12"/>
  <c r="M319" i="12"/>
  <c r="L319" i="12"/>
  <c r="K319" i="12"/>
  <c r="M318" i="12"/>
  <c r="L318" i="12"/>
  <c r="K318" i="12"/>
  <c r="M317" i="12"/>
  <c r="L317" i="12"/>
  <c r="K317" i="12"/>
  <c r="M316" i="12"/>
  <c r="L316" i="12"/>
  <c r="K316" i="12"/>
  <c r="M315" i="12"/>
  <c r="L315" i="12"/>
  <c r="K315" i="12"/>
  <c r="M314" i="12"/>
  <c r="L314" i="12"/>
  <c r="K314" i="12"/>
  <c r="M313" i="12"/>
  <c r="L313" i="12"/>
  <c r="K313" i="12"/>
  <c r="M312" i="12"/>
  <c r="L312" i="12"/>
  <c r="K312" i="12"/>
  <c r="M311" i="12"/>
  <c r="L311" i="12"/>
  <c r="K311" i="12"/>
  <c r="M310" i="12"/>
  <c r="L310" i="12"/>
  <c r="K310" i="12"/>
  <c r="M309" i="12"/>
  <c r="L309" i="12"/>
  <c r="K309" i="12"/>
  <c r="M308" i="12"/>
  <c r="L308" i="12"/>
  <c r="K308" i="12"/>
  <c r="M307" i="12"/>
  <c r="L307" i="12"/>
  <c r="K307" i="12"/>
  <c r="M306" i="12"/>
  <c r="L306" i="12"/>
  <c r="K306" i="12"/>
  <c r="M305" i="12"/>
  <c r="L305" i="12"/>
  <c r="K305" i="12"/>
  <c r="M304" i="12"/>
  <c r="L304" i="12"/>
  <c r="K304" i="12"/>
  <c r="M303" i="12"/>
  <c r="L303" i="12"/>
  <c r="K303" i="12"/>
  <c r="M302" i="12"/>
  <c r="L302" i="12"/>
  <c r="K302" i="12"/>
  <c r="M301" i="12"/>
  <c r="L301" i="12"/>
  <c r="K301" i="12"/>
  <c r="M300" i="12"/>
  <c r="L300" i="12"/>
  <c r="K300" i="12"/>
  <c r="M299" i="12"/>
  <c r="L299" i="12"/>
  <c r="K299" i="12"/>
  <c r="M298" i="12"/>
  <c r="L298" i="12"/>
  <c r="K298" i="12"/>
  <c r="M297" i="12"/>
  <c r="L297" i="12"/>
  <c r="K297" i="12"/>
  <c r="M296" i="12"/>
  <c r="L296" i="12"/>
  <c r="K296" i="12"/>
  <c r="M295" i="12"/>
  <c r="L295" i="12"/>
  <c r="K295" i="12"/>
  <c r="M294" i="12"/>
  <c r="L294" i="12"/>
  <c r="K294" i="12"/>
  <c r="M293" i="12"/>
  <c r="L293" i="12"/>
  <c r="K293" i="12"/>
  <c r="M292" i="12"/>
  <c r="L292" i="12"/>
  <c r="K292" i="12"/>
  <c r="M291" i="12"/>
  <c r="L291" i="12"/>
  <c r="K291" i="12"/>
  <c r="M290" i="12"/>
  <c r="L290" i="12"/>
  <c r="K290" i="12"/>
  <c r="M289" i="12"/>
  <c r="L289" i="12"/>
  <c r="K289" i="12"/>
  <c r="M288" i="12"/>
  <c r="L288" i="12"/>
  <c r="K288" i="12"/>
  <c r="M287" i="12"/>
  <c r="L287" i="12"/>
  <c r="K287" i="12"/>
  <c r="M286" i="12"/>
  <c r="L286" i="12"/>
  <c r="K286" i="12"/>
  <c r="M285" i="12"/>
  <c r="L285" i="12"/>
  <c r="K285" i="12"/>
  <c r="M284" i="12"/>
  <c r="L284" i="12"/>
  <c r="K284" i="12"/>
  <c r="M283" i="12"/>
  <c r="L283" i="12"/>
  <c r="K283" i="12"/>
  <c r="M282" i="12"/>
  <c r="L282" i="12"/>
  <c r="K282" i="12"/>
  <c r="M281" i="12"/>
  <c r="L281" i="12"/>
  <c r="K281" i="12"/>
  <c r="M280" i="12"/>
  <c r="L280" i="12"/>
  <c r="K280" i="12"/>
  <c r="M279" i="12"/>
  <c r="L279" i="12"/>
  <c r="K279" i="12"/>
  <c r="M278" i="12"/>
  <c r="L278" i="12"/>
  <c r="K278" i="12"/>
  <c r="M277" i="12"/>
  <c r="L277" i="12"/>
  <c r="K277" i="12"/>
  <c r="M276" i="12"/>
  <c r="L276" i="12"/>
  <c r="K276" i="12"/>
  <c r="M275" i="12"/>
  <c r="L275" i="12"/>
  <c r="K275" i="12"/>
  <c r="M274" i="12"/>
  <c r="L274" i="12"/>
  <c r="K274" i="12"/>
  <c r="M273" i="12"/>
  <c r="L273" i="12"/>
  <c r="K273" i="12"/>
  <c r="M272" i="12"/>
  <c r="L272" i="12"/>
  <c r="K272" i="12"/>
  <c r="M271" i="12"/>
  <c r="L271" i="12"/>
  <c r="K271" i="12"/>
  <c r="M270" i="12"/>
  <c r="L270" i="12"/>
  <c r="K270" i="12"/>
  <c r="M269" i="12"/>
  <c r="L269" i="12"/>
  <c r="K269" i="12"/>
  <c r="M268" i="12"/>
  <c r="L268" i="12"/>
  <c r="K268" i="12"/>
  <c r="M267" i="12"/>
  <c r="L267" i="12"/>
  <c r="K267" i="12"/>
  <c r="M266" i="12"/>
  <c r="L266" i="12"/>
  <c r="K266" i="12"/>
  <c r="M265" i="12"/>
  <c r="L265" i="12"/>
  <c r="K265" i="12"/>
  <c r="M264" i="12"/>
  <c r="L264" i="12"/>
  <c r="K264" i="12"/>
  <c r="M263" i="12"/>
  <c r="L263" i="12"/>
  <c r="K263" i="12"/>
  <c r="M262" i="12"/>
  <c r="L262" i="12"/>
  <c r="K262" i="12"/>
  <c r="M261" i="12"/>
  <c r="L261" i="12"/>
  <c r="K261" i="12"/>
  <c r="M260" i="12"/>
  <c r="L260" i="12"/>
  <c r="K260" i="12"/>
  <c r="M259" i="12"/>
  <c r="L259" i="12"/>
  <c r="K259" i="12"/>
  <c r="M258" i="12"/>
  <c r="L258" i="12"/>
  <c r="K258" i="12"/>
  <c r="M257" i="12"/>
  <c r="L257" i="12"/>
  <c r="K257" i="12"/>
  <c r="M256" i="12"/>
  <c r="L256" i="12"/>
  <c r="K256" i="12"/>
  <c r="M255" i="12"/>
  <c r="L255" i="12"/>
  <c r="K255" i="12"/>
  <c r="M254" i="12"/>
  <c r="L254" i="12"/>
  <c r="K254" i="12"/>
  <c r="M253" i="12"/>
  <c r="L253" i="12"/>
  <c r="K253" i="12"/>
  <c r="M252" i="12"/>
  <c r="L252" i="12"/>
  <c r="K252" i="12"/>
  <c r="M251" i="12"/>
  <c r="L251" i="12"/>
  <c r="K251" i="12"/>
  <c r="M250" i="12"/>
  <c r="L250" i="12"/>
  <c r="K250" i="12"/>
  <c r="M249" i="12"/>
  <c r="L249" i="12"/>
  <c r="K249" i="12"/>
  <c r="M248" i="12"/>
  <c r="L248" i="12"/>
  <c r="K248" i="12"/>
  <c r="M247" i="12"/>
  <c r="L247" i="12"/>
  <c r="K247" i="12"/>
  <c r="M246" i="12"/>
  <c r="L246" i="12"/>
  <c r="K246" i="12"/>
  <c r="M245" i="12"/>
  <c r="L245" i="12"/>
  <c r="K245" i="12"/>
  <c r="M244" i="12"/>
  <c r="L244" i="12"/>
  <c r="K244" i="12"/>
  <c r="M243" i="12"/>
  <c r="L243" i="12"/>
  <c r="K243" i="12"/>
  <c r="M242" i="12"/>
  <c r="L242" i="12"/>
  <c r="K242" i="12"/>
  <c r="M241" i="12"/>
  <c r="L241" i="12"/>
  <c r="K241" i="12"/>
  <c r="M240" i="12"/>
  <c r="L240" i="12"/>
  <c r="K240" i="12"/>
  <c r="M239" i="12"/>
  <c r="L239" i="12"/>
  <c r="K239" i="12"/>
  <c r="M238" i="12"/>
  <c r="L238" i="12"/>
  <c r="K238" i="12"/>
  <c r="M237" i="12"/>
  <c r="L237" i="12"/>
  <c r="K237" i="12"/>
  <c r="M236" i="12"/>
  <c r="L236" i="12"/>
  <c r="K236" i="12"/>
  <c r="M235" i="12"/>
  <c r="L235" i="12"/>
  <c r="K235" i="12"/>
  <c r="M234" i="12"/>
  <c r="L234" i="12"/>
  <c r="K234" i="12"/>
  <c r="M233" i="12"/>
  <c r="L233" i="12"/>
  <c r="K233" i="12"/>
  <c r="M232" i="12"/>
  <c r="L232" i="12"/>
  <c r="K232" i="12"/>
  <c r="M231" i="12"/>
  <c r="L231" i="12"/>
  <c r="K231" i="12"/>
  <c r="M230" i="12"/>
  <c r="L230" i="12"/>
  <c r="K230" i="12"/>
  <c r="M229" i="12"/>
  <c r="L229" i="12"/>
  <c r="K229" i="12"/>
  <c r="M228" i="12"/>
  <c r="L228" i="12"/>
  <c r="K228" i="12"/>
  <c r="M227" i="12"/>
  <c r="L227" i="12"/>
  <c r="K227" i="12"/>
  <c r="M226" i="12"/>
  <c r="L226" i="12"/>
  <c r="K226" i="12"/>
  <c r="M225" i="12"/>
  <c r="L225" i="12"/>
  <c r="K225" i="12"/>
  <c r="M224" i="12"/>
  <c r="L224" i="12"/>
  <c r="K224" i="12"/>
  <c r="M223" i="12"/>
  <c r="L223" i="12"/>
  <c r="K223" i="12"/>
  <c r="M222" i="12"/>
  <c r="L222" i="12"/>
  <c r="K222" i="12"/>
  <c r="M221" i="12"/>
  <c r="L221" i="12"/>
  <c r="K221" i="12"/>
  <c r="M220" i="12"/>
  <c r="L220" i="12"/>
  <c r="K220" i="12"/>
  <c r="M219" i="12"/>
  <c r="L219" i="12"/>
  <c r="K219" i="12"/>
  <c r="M218" i="12"/>
  <c r="L218" i="12"/>
  <c r="K218" i="12"/>
  <c r="M217" i="12"/>
  <c r="L217" i="12"/>
  <c r="K217" i="12"/>
  <c r="M216" i="12"/>
  <c r="L216" i="12"/>
  <c r="K216" i="12"/>
  <c r="M215" i="12"/>
  <c r="L215" i="12"/>
  <c r="K215" i="12"/>
  <c r="M214" i="12"/>
  <c r="L214" i="12"/>
  <c r="K214" i="12"/>
  <c r="M213" i="12"/>
  <c r="L213" i="12"/>
  <c r="K213" i="12"/>
  <c r="M212" i="12"/>
  <c r="L212" i="12"/>
  <c r="K212" i="12"/>
  <c r="M211" i="12"/>
  <c r="L211" i="12"/>
  <c r="K211" i="12"/>
  <c r="M210" i="12"/>
  <c r="L210" i="12"/>
  <c r="K210" i="12"/>
  <c r="M209" i="12"/>
  <c r="L209" i="12"/>
  <c r="K209" i="12"/>
  <c r="M208" i="12"/>
  <c r="L208" i="12"/>
  <c r="K208" i="12"/>
  <c r="M207" i="12"/>
  <c r="L207" i="12"/>
  <c r="K207" i="12"/>
  <c r="M206" i="12"/>
  <c r="L206" i="12"/>
  <c r="K206" i="12"/>
  <c r="M205" i="12"/>
  <c r="L205" i="12"/>
  <c r="K205" i="12"/>
  <c r="M204" i="12"/>
  <c r="L204" i="12"/>
  <c r="K204" i="12"/>
  <c r="M203" i="12"/>
  <c r="L203" i="12"/>
  <c r="K203" i="12"/>
  <c r="M202" i="12"/>
  <c r="L202" i="12"/>
  <c r="K202" i="12"/>
  <c r="M201" i="12"/>
  <c r="L201" i="12"/>
  <c r="K201" i="12"/>
  <c r="M200" i="12"/>
  <c r="L200" i="12"/>
  <c r="K200" i="12"/>
  <c r="M199" i="12"/>
  <c r="L199" i="12"/>
  <c r="K199" i="12"/>
  <c r="M198" i="12"/>
  <c r="L198" i="12"/>
  <c r="K198" i="12"/>
  <c r="M197" i="12"/>
  <c r="L197" i="12"/>
  <c r="K197" i="12"/>
  <c r="M196" i="12"/>
  <c r="L196" i="12"/>
  <c r="K196" i="12"/>
  <c r="M195" i="12"/>
  <c r="L195" i="12"/>
  <c r="K195" i="12"/>
  <c r="M194" i="12"/>
  <c r="L194" i="12"/>
  <c r="K194" i="12"/>
  <c r="M193" i="12"/>
  <c r="L193" i="12"/>
  <c r="K193" i="12"/>
  <c r="M192" i="12"/>
  <c r="L192" i="12"/>
  <c r="K192" i="12"/>
  <c r="M191" i="12"/>
  <c r="L191" i="12"/>
  <c r="K191" i="12"/>
  <c r="M190" i="12"/>
  <c r="L190" i="12"/>
  <c r="K190" i="12"/>
  <c r="M189" i="12"/>
  <c r="L189" i="12"/>
  <c r="K189" i="12"/>
  <c r="M188" i="12"/>
  <c r="L188" i="12"/>
  <c r="K188" i="12"/>
  <c r="M187" i="12"/>
  <c r="L187" i="12"/>
  <c r="K187" i="12"/>
  <c r="M186" i="12"/>
  <c r="L186" i="12"/>
  <c r="K186" i="12"/>
  <c r="M185" i="12"/>
  <c r="L185" i="12"/>
  <c r="K185" i="12"/>
  <c r="M184" i="12"/>
  <c r="L184" i="12"/>
  <c r="K184" i="12"/>
  <c r="M183" i="12"/>
  <c r="L183" i="12"/>
  <c r="K183" i="12"/>
  <c r="M182" i="12"/>
  <c r="L182" i="12"/>
  <c r="K182" i="12"/>
  <c r="M181" i="12"/>
  <c r="L181" i="12"/>
  <c r="K181" i="12"/>
  <c r="M180" i="12"/>
  <c r="L180" i="12"/>
  <c r="K180" i="12"/>
  <c r="M179" i="12"/>
  <c r="L179" i="12"/>
  <c r="K179" i="12"/>
  <c r="M178" i="12"/>
  <c r="L178" i="12"/>
  <c r="K178" i="12"/>
  <c r="M177" i="12"/>
  <c r="L177" i="12"/>
  <c r="K177" i="12"/>
  <c r="M176" i="12"/>
  <c r="L176" i="12"/>
  <c r="K176" i="12"/>
  <c r="M175" i="12"/>
  <c r="L175" i="12"/>
  <c r="K175" i="12"/>
  <c r="M174" i="12"/>
  <c r="L174" i="12"/>
  <c r="K174" i="12"/>
  <c r="M173" i="12"/>
  <c r="L173" i="12"/>
  <c r="K173" i="12"/>
  <c r="M172" i="12"/>
  <c r="L172" i="12"/>
  <c r="K172" i="12"/>
  <c r="M171" i="12"/>
  <c r="L171" i="12"/>
  <c r="K171" i="12"/>
  <c r="M170" i="12"/>
  <c r="L170" i="12"/>
  <c r="K170" i="12"/>
  <c r="M169" i="12"/>
  <c r="L169" i="12"/>
  <c r="K169" i="12"/>
  <c r="M168" i="12"/>
  <c r="L168" i="12"/>
  <c r="K168" i="12"/>
  <c r="M167" i="12"/>
  <c r="L167" i="12"/>
  <c r="K167" i="12"/>
  <c r="M166" i="12"/>
  <c r="L166" i="12"/>
  <c r="K166" i="12"/>
  <c r="M165" i="12"/>
  <c r="L165" i="12"/>
  <c r="K165" i="12"/>
  <c r="M164" i="12"/>
  <c r="L164" i="12"/>
  <c r="K164" i="12"/>
  <c r="M163" i="12"/>
  <c r="L163" i="12"/>
  <c r="K163" i="12"/>
  <c r="M162" i="12"/>
  <c r="L162" i="12"/>
  <c r="K162" i="12"/>
  <c r="M161" i="12"/>
  <c r="L161" i="12"/>
  <c r="K161" i="12"/>
  <c r="M160" i="12"/>
  <c r="L160" i="12"/>
  <c r="K160" i="12"/>
  <c r="M159" i="12"/>
  <c r="L159" i="12"/>
  <c r="K159" i="12"/>
  <c r="M158" i="12"/>
  <c r="L158" i="12"/>
  <c r="K158" i="12"/>
  <c r="M157" i="12"/>
  <c r="L157" i="12"/>
  <c r="K157" i="12"/>
  <c r="M156" i="12"/>
  <c r="L156" i="12"/>
  <c r="K156" i="12"/>
  <c r="M155" i="12"/>
  <c r="L155" i="12"/>
  <c r="K155" i="12"/>
  <c r="M154" i="12"/>
  <c r="L154" i="12"/>
  <c r="K154" i="12"/>
  <c r="M153" i="12"/>
  <c r="L153" i="12"/>
  <c r="K153" i="12"/>
  <c r="M152" i="12"/>
  <c r="L152" i="12"/>
  <c r="K152" i="12"/>
  <c r="M151" i="12"/>
  <c r="L151" i="12"/>
  <c r="K151" i="12"/>
  <c r="M150" i="12"/>
  <c r="L150" i="12"/>
  <c r="K150" i="12"/>
  <c r="M149" i="12"/>
  <c r="L149" i="12"/>
  <c r="K149" i="12"/>
  <c r="M148" i="12"/>
  <c r="L148" i="12"/>
  <c r="K148" i="12"/>
  <c r="M147" i="12"/>
  <c r="L147" i="12"/>
  <c r="K147" i="12"/>
  <c r="M146" i="12"/>
  <c r="L146" i="12"/>
  <c r="K146" i="12"/>
  <c r="M145" i="12"/>
  <c r="L145" i="12"/>
  <c r="K145" i="12"/>
  <c r="M144" i="12"/>
  <c r="L144" i="12"/>
  <c r="K144" i="12"/>
  <c r="M143" i="12"/>
  <c r="L143" i="12"/>
  <c r="K143" i="12"/>
  <c r="M142" i="12"/>
  <c r="L142" i="12"/>
  <c r="K142" i="12"/>
  <c r="M141" i="12"/>
  <c r="L141" i="12"/>
  <c r="K141" i="12"/>
  <c r="M140" i="12"/>
  <c r="L140" i="12"/>
  <c r="K140" i="12"/>
  <c r="M139" i="12"/>
  <c r="L139" i="12"/>
  <c r="K139" i="12"/>
  <c r="M138" i="12"/>
  <c r="L138" i="12"/>
  <c r="K138" i="12"/>
  <c r="M137" i="12"/>
  <c r="L137" i="12"/>
  <c r="K137" i="12"/>
  <c r="M136" i="12"/>
  <c r="L136" i="12"/>
  <c r="K136" i="12"/>
  <c r="M135" i="12"/>
  <c r="L135" i="12"/>
  <c r="K135" i="12"/>
  <c r="M134" i="12"/>
  <c r="L134" i="12"/>
  <c r="K134" i="12"/>
  <c r="M133" i="12"/>
  <c r="L133" i="12"/>
  <c r="K133" i="12"/>
  <c r="M132" i="12"/>
  <c r="L132" i="12"/>
  <c r="K132" i="12"/>
  <c r="M131" i="12"/>
  <c r="L131" i="12"/>
  <c r="K131" i="12"/>
  <c r="M130" i="12"/>
  <c r="L130" i="12"/>
  <c r="K130" i="12"/>
  <c r="M129" i="12"/>
  <c r="L129" i="12"/>
  <c r="K129" i="12"/>
  <c r="M128" i="12"/>
  <c r="L128" i="12"/>
  <c r="K128" i="12"/>
  <c r="M127" i="12"/>
  <c r="L127" i="12"/>
  <c r="K127" i="12"/>
  <c r="M126" i="12"/>
  <c r="L126" i="12"/>
  <c r="K126" i="12"/>
  <c r="M125" i="12"/>
  <c r="L125" i="12"/>
  <c r="K125" i="12"/>
  <c r="M124" i="12"/>
  <c r="L124" i="12"/>
  <c r="K124" i="12"/>
  <c r="M123" i="12"/>
  <c r="L123" i="12"/>
  <c r="K123" i="12"/>
  <c r="M122" i="12"/>
  <c r="L122" i="12"/>
  <c r="K122" i="12"/>
  <c r="M121" i="12"/>
  <c r="L121" i="12"/>
  <c r="K121" i="12"/>
  <c r="M120" i="12"/>
  <c r="L120" i="12"/>
  <c r="K120" i="12"/>
  <c r="M119" i="12"/>
  <c r="L119" i="12"/>
  <c r="K119" i="12"/>
  <c r="M118" i="12"/>
  <c r="L118" i="12"/>
  <c r="K118" i="12"/>
  <c r="M117" i="12"/>
  <c r="L117" i="12"/>
  <c r="K117" i="12"/>
  <c r="M116" i="12"/>
  <c r="L116" i="12"/>
  <c r="K116" i="12"/>
  <c r="M115" i="12"/>
  <c r="L115" i="12"/>
  <c r="K115" i="12"/>
  <c r="M114" i="12"/>
  <c r="L114" i="12"/>
  <c r="K114" i="12"/>
  <c r="M113" i="12"/>
  <c r="L113" i="12"/>
  <c r="K113" i="12"/>
  <c r="M112" i="12"/>
  <c r="L112" i="12"/>
  <c r="K112" i="12"/>
  <c r="M111" i="12"/>
  <c r="L111" i="12"/>
  <c r="K111" i="12"/>
  <c r="M110" i="12"/>
  <c r="L110" i="12"/>
  <c r="K110" i="12"/>
  <c r="M109" i="12"/>
  <c r="L109" i="12"/>
  <c r="K109" i="12"/>
  <c r="M108" i="12"/>
  <c r="L108" i="12"/>
  <c r="K108" i="12"/>
  <c r="M107" i="12"/>
  <c r="L107" i="12"/>
  <c r="K107" i="12"/>
  <c r="M106" i="12"/>
  <c r="L106" i="12"/>
  <c r="K106" i="12"/>
  <c r="M105" i="12"/>
  <c r="L105" i="12"/>
  <c r="K105" i="12"/>
  <c r="M104" i="12"/>
  <c r="L104" i="12"/>
  <c r="K104" i="12"/>
  <c r="M103" i="12"/>
  <c r="L103" i="12"/>
  <c r="K103" i="12"/>
  <c r="M102" i="12"/>
  <c r="L102" i="12"/>
  <c r="K102" i="12"/>
  <c r="M101" i="12"/>
  <c r="L101" i="12"/>
  <c r="K101" i="12"/>
  <c r="M100" i="12"/>
  <c r="L100" i="12"/>
  <c r="K100" i="12"/>
  <c r="M99" i="12"/>
  <c r="L99" i="12"/>
  <c r="K99" i="12"/>
  <c r="M98" i="12"/>
  <c r="L98" i="12"/>
  <c r="K98" i="12"/>
  <c r="M97" i="12"/>
  <c r="L97" i="12"/>
  <c r="K97" i="12"/>
  <c r="M96" i="12"/>
  <c r="L96" i="12"/>
  <c r="K96" i="12"/>
  <c r="M95" i="12"/>
  <c r="L95" i="12"/>
  <c r="K95" i="12"/>
  <c r="M94" i="12"/>
  <c r="L94" i="12"/>
  <c r="K94" i="12"/>
  <c r="M93" i="12"/>
  <c r="L93" i="12"/>
  <c r="K93" i="12"/>
  <c r="M92" i="12"/>
  <c r="L92" i="12"/>
  <c r="K92" i="12"/>
  <c r="M91" i="12"/>
  <c r="L91" i="12"/>
  <c r="K91" i="12"/>
  <c r="M90" i="12"/>
  <c r="L90" i="12"/>
  <c r="K90" i="12"/>
  <c r="M89" i="12"/>
  <c r="L89" i="12"/>
  <c r="K89" i="12"/>
  <c r="M88" i="12"/>
  <c r="L88" i="12"/>
  <c r="K88" i="12"/>
  <c r="M87" i="12"/>
  <c r="L87" i="12"/>
  <c r="K87" i="12"/>
  <c r="M86" i="12"/>
  <c r="L86" i="12"/>
  <c r="K86" i="12"/>
  <c r="M85" i="12"/>
  <c r="L85" i="12"/>
  <c r="K85" i="12"/>
  <c r="M84" i="12"/>
  <c r="L84" i="12"/>
  <c r="K84" i="12"/>
  <c r="M83" i="12"/>
  <c r="L83" i="12"/>
  <c r="K83" i="12"/>
  <c r="M82" i="12"/>
  <c r="L82" i="12"/>
  <c r="K82" i="12"/>
  <c r="M81" i="12"/>
  <c r="L81" i="12"/>
  <c r="K81" i="12"/>
  <c r="M80" i="12"/>
  <c r="L80" i="12"/>
  <c r="K80" i="12"/>
  <c r="M79" i="12"/>
  <c r="L79" i="12"/>
  <c r="K79" i="12"/>
  <c r="M78" i="12"/>
  <c r="L78" i="12"/>
  <c r="K78" i="12"/>
  <c r="M77" i="12"/>
  <c r="L77" i="12"/>
  <c r="K77" i="12"/>
  <c r="M76" i="12"/>
  <c r="L76" i="12"/>
  <c r="K76" i="12"/>
  <c r="M75" i="12"/>
  <c r="L75" i="12"/>
  <c r="K75" i="12"/>
  <c r="M74" i="12"/>
  <c r="L74" i="12"/>
  <c r="K74" i="12"/>
  <c r="M73" i="12"/>
  <c r="L73" i="12"/>
  <c r="K73" i="12"/>
  <c r="M72" i="12"/>
  <c r="L72" i="12"/>
  <c r="K72" i="12"/>
  <c r="M71" i="12"/>
  <c r="L71" i="12"/>
  <c r="K71" i="12"/>
  <c r="M70" i="12"/>
  <c r="L70" i="12"/>
  <c r="K70" i="12"/>
  <c r="M69" i="12"/>
  <c r="L69" i="12"/>
  <c r="K69" i="12"/>
  <c r="M68" i="12"/>
  <c r="L68" i="12"/>
  <c r="K68" i="12"/>
  <c r="M67" i="12"/>
  <c r="L67" i="12"/>
  <c r="K67" i="12"/>
  <c r="M66" i="12"/>
  <c r="L66" i="12"/>
  <c r="K66" i="12"/>
  <c r="M65" i="12"/>
  <c r="L65" i="12"/>
  <c r="K65" i="12"/>
  <c r="M64" i="12"/>
  <c r="L64" i="12"/>
  <c r="K64" i="12"/>
  <c r="M63" i="12"/>
  <c r="L63" i="12"/>
  <c r="K63" i="12"/>
  <c r="M62" i="12"/>
  <c r="L62" i="12"/>
  <c r="K62" i="12"/>
  <c r="M61" i="12"/>
  <c r="L61" i="12"/>
  <c r="K61" i="12"/>
  <c r="M60" i="12"/>
  <c r="L60" i="12"/>
  <c r="K60" i="12"/>
  <c r="M59" i="12"/>
  <c r="L59" i="12"/>
  <c r="K59" i="12"/>
  <c r="M58" i="12"/>
  <c r="L58" i="12"/>
  <c r="K58" i="12"/>
  <c r="M57" i="12"/>
  <c r="L57" i="12"/>
  <c r="K57" i="12"/>
  <c r="M56" i="12"/>
  <c r="L56" i="12"/>
  <c r="K56" i="12"/>
  <c r="M55" i="12"/>
  <c r="L55" i="12"/>
  <c r="K55" i="12"/>
  <c r="M54" i="12"/>
  <c r="L54" i="12"/>
  <c r="K54" i="12"/>
  <c r="M53" i="12"/>
  <c r="L53" i="12"/>
  <c r="K53" i="12"/>
  <c r="M52" i="12"/>
  <c r="L52" i="12"/>
  <c r="K52" i="12"/>
  <c r="M51" i="12"/>
  <c r="L51" i="12"/>
  <c r="K51" i="12"/>
  <c r="M50" i="12"/>
  <c r="L50" i="12"/>
  <c r="K50" i="12"/>
  <c r="M49" i="12"/>
  <c r="L49" i="12"/>
  <c r="K49" i="12"/>
  <c r="M48" i="12"/>
  <c r="L48" i="12"/>
  <c r="K48" i="12"/>
  <c r="M47" i="12"/>
  <c r="L47" i="12"/>
  <c r="K47" i="12"/>
  <c r="M46" i="12"/>
  <c r="L46" i="12"/>
  <c r="K46" i="12"/>
  <c r="M45" i="12"/>
  <c r="L45" i="12"/>
  <c r="K45" i="12"/>
  <c r="M44" i="12"/>
  <c r="L44" i="12"/>
  <c r="K44" i="12"/>
  <c r="M43" i="12"/>
  <c r="L43" i="12"/>
  <c r="K43" i="12"/>
  <c r="M42" i="12"/>
  <c r="L42" i="12"/>
  <c r="K42" i="12"/>
  <c r="M41" i="12"/>
  <c r="L41" i="12"/>
  <c r="K41" i="12"/>
  <c r="M40" i="12"/>
  <c r="L40" i="12"/>
  <c r="K40" i="12"/>
  <c r="M39" i="12"/>
  <c r="L39" i="12"/>
  <c r="K39" i="12"/>
  <c r="M38" i="12"/>
  <c r="L38" i="12"/>
  <c r="K38" i="12"/>
  <c r="M37" i="12"/>
  <c r="L37" i="12"/>
  <c r="K37" i="12"/>
  <c r="M36" i="12"/>
  <c r="L36" i="12"/>
  <c r="K36" i="12"/>
  <c r="M35" i="12"/>
  <c r="L35" i="12"/>
  <c r="K35" i="12"/>
  <c r="M34" i="12"/>
  <c r="L34" i="12"/>
  <c r="K34" i="12"/>
  <c r="M33" i="12"/>
  <c r="L33" i="12"/>
  <c r="K33" i="12"/>
  <c r="M32" i="12"/>
  <c r="L32" i="12"/>
  <c r="K32" i="12"/>
  <c r="M31" i="12"/>
  <c r="L31" i="12"/>
  <c r="K31" i="12"/>
  <c r="M30" i="12"/>
  <c r="L30" i="12"/>
  <c r="K30" i="12"/>
  <c r="M29" i="12"/>
  <c r="L29" i="12"/>
  <c r="K29" i="12"/>
  <c r="M28" i="12"/>
  <c r="L28" i="12"/>
  <c r="K28" i="12"/>
  <c r="M27" i="12"/>
  <c r="L27" i="12"/>
  <c r="K27" i="12"/>
  <c r="M26" i="12"/>
  <c r="L26" i="12"/>
  <c r="K26" i="12"/>
  <c r="M25" i="12"/>
  <c r="L25" i="12"/>
  <c r="K25" i="12"/>
  <c r="M24" i="12"/>
  <c r="L24" i="12"/>
  <c r="K24" i="12"/>
  <c r="M23" i="12"/>
  <c r="L23" i="12"/>
  <c r="K23" i="12"/>
  <c r="M22" i="12"/>
  <c r="L22" i="12"/>
  <c r="K22" i="12"/>
  <c r="M21" i="12"/>
  <c r="L21" i="12"/>
  <c r="K21" i="12"/>
  <c r="M20" i="12"/>
  <c r="L20" i="12"/>
  <c r="K20" i="12"/>
  <c r="M19" i="12"/>
  <c r="L19" i="12"/>
  <c r="K19" i="12"/>
  <c r="M18" i="12"/>
  <c r="L18" i="12"/>
  <c r="K18" i="12"/>
  <c r="M17" i="12"/>
  <c r="L17" i="12"/>
  <c r="K17" i="12"/>
  <c r="M16" i="12"/>
  <c r="L16" i="12"/>
  <c r="K16" i="12"/>
  <c r="M15" i="12"/>
  <c r="L15" i="12"/>
  <c r="K15" i="12"/>
  <c r="M14" i="12"/>
  <c r="L14" i="12"/>
  <c r="K14" i="12"/>
  <c r="M13" i="12"/>
  <c r="L13" i="12"/>
  <c r="K13" i="12"/>
  <c r="M12" i="12"/>
  <c r="L12" i="12"/>
  <c r="K12" i="12"/>
  <c r="M11" i="12"/>
  <c r="L11" i="12"/>
  <c r="K11" i="12"/>
  <c r="M10" i="12"/>
  <c r="L10" i="12"/>
  <c r="K10" i="12"/>
  <c r="M9" i="12"/>
  <c r="L9" i="12"/>
  <c r="K9" i="12"/>
  <c r="M8" i="12"/>
  <c r="L8" i="12"/>
  <c r="K8" i="12"/>
  <c r="M7" i="12"/>
  <c r="L7" i="12"/>
  <c r="K7" i="12"/>
  <c r="M6" i="12"/>
  <c r="L6" i="12"/>
  <c r="K6" i="12"/>
  <c r="M5" i="12"/>
  <c r="L5" i="12"/>
  <c r="K5" i="12"/>
  <c r="M4" i="12"/>
  <c r="L4" i="12"/>
  <c r="K4" i="12"/>
  <c r="M3" i="12"/>
  <c r="L3" i="12"/>
  <c r="K3" i="12"/>
  <c r="L3" i="7" l="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M3" i="7"/>
  <c r="N3" i="7"/>
  <c r="O3" i="7"/>
  <c r="M4" i="7"/>
  <c r="N4" i="7"/>
  <c r="O4" i="7"/>
  <c r="M5" i="7"/>
  <c r="N5" i="7"/>
  <c r="O5" i="7"/>
  <c r="M6" i="7"/>
  <c r="N6" i="7"/>
  <c r="O6" i="7"/>
  <c r="M7" i="7"/>
  <c r="N7" i="7"/>
  <c r="O7" i="7"/>
  <c r="M8" i="7"/>
  <c r="N8" i="7"/>
  <c r="O8" i="7"/>
  <c r="M9" i="7"/>
  <c r="N9" i="7"/>
  <c r="O9" i="7"/>
  <c r="M10" i="7"/>
  <c r="N10" i="7"/>
  <c r="O10" i="7"/>
  <c r="M11" i="7"/>
  <c r="N11" i="7"/>
  <c r="O11" i="7"/>
  <c r="M12" i="7"/>
  <c r="N12" i="7"/>
  <c r="O12" i="7"/>
  <c r="M13" i="7"/>
  <c r="N13" i="7"/>
  <c r="O13" i="7"/>
  <c r="M14" i="7"/>
  <c r="N14" i="7"/>
  <c r="O14" i="7"/>
  <c r="M15" i="7"/>
  <c r="N15" i="7"/>
  <c r="O15" i="7"/>
  <c r="M16" i="7"/>
  <c r="N16" i="7"/>
  <c r="O16" i="7"/>
  <c r="M17" i="7"/>
  <c r="N17" i="7"/>
  <c r="O17" i="7"/>
  <c r="M18" i="7"/>
  <c r="N18" i="7"/>
  <c r="O18" i="7"/>
  <c r="M19" i="7"/>
  <c r="N19" i="7"/>
  <c r="O19" i="7"/>
  <c r="M20" i="7"/>
  <c r="N20" i="7"/>
  <c r="O20" i="7"/>
  <c r="M21" i="7"/>
  <c r="N21" i="7"/>
  <c r="O21" i="7"/>
  <c r="M22" i="7"/>
  <c r="N22" i="7"/>
  <c r="O22" i="7"/>
  <c r="M23" i="7"/>
  <c r="N23" i="7"/>
  <c r="O23" i="7"/>
  <c r="M24" i="7"/>
  <c r="N24" i="7"/>
  <c r="O24" i="7"/>
  <c r="M25" i="7"/>
  <c r="N25" i="7"/>
  <c r="O25" i="7"/>
  <c r="M26" i="7"/>
  <c r="N26" i="7"/>
  <c r="O26" i="7"/>
  <c r="M27" i="7"/>
  <c r="N27" i="7"/>
  <c r="O27" i="7"/>
  <c r="M28" i="7"/>
  <c r="N28" i="7"/>
  <c r="O28" i="7"/>
  <c r="M29" i="7"/>
  <c r="N29" i="7"/>
  <c r="O29" i="7"/>
  <c r="M30" i="7"/>
  <c r="N30" i="7"/>
  <c r="O30" i="7"/>
  <c r="M31" i="7"/>
  <c r="N31" i="7"/>
  <c r="O31" i="7"/>
  <c r="M32" i="7"/>
  <c r="N32" i="7"/>
  <c r="O32" i="7"/>
  <c r="M33" i="7"/>
  <c r="N33" i="7"/>
  <c r="O33" i="7"/>
  <c r="M34" i="7"/>
  <c r="N34" i="7"/>
  <c r="O34" i="7"/>
  <c r="M35" i="7"/>
  <c r="N35" i="7"/>
  <c r="O35" i="7"/>
  <c r="M36" i="7"/>
  <c r="N36" i="7"/>
  <c r="O36" i="7"/>
  <c r="M37" i="7"/>
  <c r="N37" i="7"/>
  <c r="O37" i="7"/>
  <c r="M38" i="7"/>
  <c r="N38" i="7"/>
  <c r="O38" i="7"/>
  <c r="M39" i="7"/>
  <c r="N39" i="7"/>
  <c r="O39" i="7"/>
  <c r="M40" i="7"/>
  <c r="N40" i="7"/>
  <c r="O40" i="7"/>
  <c r="M41" i="7"/>
  <c r="N41" i="7"/>
  <c r="O41" i="7"/>
  <c r="M42" i="7"/>
  <c r="N42" i="7"/>
  <c r="O42" i="7"/>
  <c r="M43" i="7"/>
  <c r="N43" i="7"/>
  <c r="O43" i="7"/>
  <c r="M44" i="7"/>
  <c r="N44" i="7"/>
  <c r="O44" i="7"/>
  <c r="M45" i="7"/>
  <c r="N45" i="7"/>
  <c r="O45" i="7"/>
  <c r="M46" i="7"/>
  <c r="N46" i="7"/>
  <c r="O46" i="7"/>
  <c r="M47" i="7"/>
  <c r="N47" i="7"/>
  <c r="O47" i="7"/>
  <c r="M48" i="7"/>
  <c r="N48" i="7"/>
  <c r="O48" i="7"/>
  <c r="M49" i="7"/>
  <c r="N49" i="7"/>
  <c r="O49" i="7"/>
  <c r="M50" i="7"/>
  <c r="N50" i="7"/>
  <c r="O50" i="7"/>
  <c r="M51" i="7"/>
  <c r="N51" i="7"/>
  <c r="O51" i="7"/>
  <c r="M52" i="7"/>
  <c r="N52" i="7"/>
  <c r="O52" i="7"/>
  <c r="M53" i="7"/>
  <c r="N53" i="7"/>
  <c r="O53" i="7"/>
  <c r="M54" i="7"/>
  <c r="N54" i="7"/>
  <c r="O54" i="7"/>
  <c r="M55" i="7"/>
  <c r="N55" i="7"/>
  <c r="O55" i="7"/>
  <c r="M56" i="7"/>
  <c r="N56" i="7"/>
  <c r="O56" i="7"/>
  <c r="M57" i="7"/>
  <c r="N57" i="7"/>
  <c r="O57" i="7"/>
  <c r="M58" i="7"/>
  <c r="N58" i="7"/>
  <c r="O58" i="7"/>
  <c r="M59" i="7"/>
  <c r="N59" i="7"/>
  <c r="O59" i="7"/>
  <c r="M60" i="7"/>
  <c r="N60" i="7"/>
  <c r="O60" i="7"/>
  <c r="M61" i="7"/>
  <c r="N61" i="7"/>
  <c r="O61" i="7"/>
  <c r="M62" i="7"/>
  <c r="N62" i="7"/>
  <c r="O62" i="7"/>
  <c r="M63" i="7"/>
  <c r="N63" i="7"/>
  <c r="O63" i="7"/>
  <c r="M64" i="7"/>
  <c r="N64" i="7"/>
  <c r="O64" i="7"/>
  <c r="M65" i="7"/>
  <c r="N65" i="7"/>
  <c r="O65" i="7"/>
  <c r="M66" i="7"/>
  <c r="N66" i="7"/>
  <c r="O66" i="7"/>
  <c r="M67" i="7"/>
  <c r="N67" i="7"/>
  <c r="O67" i="7"/>
  <c r="M68" i="7"/>
  <c r="N68" i="7"/>
  <c r="O68" i="7"/>
  <c r="M69" i="7"/>
  <c r="N69" i="7"/>
  <c r="O69" i="7"/>
  <c r="M70" i="7"/>
  <c r="N70" i="7"/>
  <c r="O70" i="7"/>
  <c r="M71" i="7"/>
  <c r="N71" i="7"/>
  <c r="O71" i="7"/>
  <c r="M72" i="7"/>
  <c r="N72" i="7"/>
  <c r="O72" i="7"/>
  <c r="M73" i="7"/>
  <c r="N73" i="7"/>
  <c r="O73" i="7"/>
  <c r="M74" i="7"/>
  <c r="N74" i="7"/>
  <c r="O74" i="7"/>
  <c r="M75" i="7"/>
  <c r="N75" i="7"/>
  <c r="O75" i="7"/>
  <c r="M76" i="7"/>
  <c r="N76" i="7"/>
  <c r="O76" i="7"/>
  <c r="M77" i="7"/>
  <c r="N77" i="7"/>
  <c r="O77" i="7"/>
  <c r="M78" i="7"/>
  <c r="N78" i="7"/>
  <c r="O78" i="7"/>
  <c r="M79" i="7"/>
  <c r="N79" i="7"/>
  <c r="O79" i="7"/>
  <c r="M80" i="7"/>
  <c r="N80" i="7"/>
  <c r="O80" i="7"/>
  <c r="M81" i="7"/>
  <c r="N81" i="7"/>
  <c r="O81" i="7"/>
  <c r="M82" i="7"/>
  <c r="N82" i="7"/>
  <c r="O82" i="7"/>
  <c r="M83" i="7"/>
  <c r="N83" i="7"/>
  <c r="O83" i="7"/>
  <c r="M84" i="7"/>
  <c r="N84" i="7"/>
  <c r="O84" i="7"/>
  <c r="M85" i="7"/>
  <c r="N85" i="7"/>
  <c r="O85" i="7"/>
  <c r="M86" i="7"/>
  <c r="N86" i="7"/>
  <c r="O86" i="7"/>
  <c r="M87" i="7"/>
  <c r="N87" i="7"/>
  <c r="O87" i="7"/>
  <c r="M88" i="7"/>
  <c r="N88" i="7"/>
  <c r="O88" i="7"/>
  <c r="M89" i="7"/>
  <c r="N89" i="7"/>
  <c r="O89" i="7"/>
  <c r="M90" i="7"/>
  <c r="N90" i="7"/>
  <c r="O90" i="7"/>
  <c r="M91" i="7"/>
  <c r="N91" i="7"/>
  <c r="O91" i="7"/>
  <c r="M92" i="7"/>
  <c r="N92" i="7"/>
  <c r="O92" i="7"/>
  <c r="M93" i="7"/>
  <c r="N93" i="7"/>
  <c r="O93" i="7"/>
  <c r="M94" i="7"/>
  <c r="N94" i="7"/>
  <c r="O94" i="7"/>
  <c r="M95" i="7"/>
  <c r="N95" i="7"/>
  <c r="O95" i="7"/>
  <c r="M96" i="7"/>
  <c r="N96" i="7"/>
  <c r="O96" i="7"/>
  <c r="M97" i="7"/>
  <c r="N97" i="7"/>
  <c r="O97" i="7"/>
  <c r="M98" i="7"/>
  <c r="N98" i="7"/>
  <c r="O98" i="7"/>
  <c r="M99" i="7"/>
  <c r="N99" i="7"/>
  <c r="O99" i="7"/>
  <c r="M100" i="7"/>
  <c r="N100" i="7"/>
  <c r="O100" i="7"/>
  <c r="M101" i="7"/>
  <c r="N101" i="7"/>
  <c r="O101" i="7"/>
  <c r="M102" i="7"/>
  <c r="N102" i="7"/>
  <c r="O102" i="7"/>
  <c r="M103" i="7"/>
  <c r="N103" i="7"/>
  <c r="O103" i="7"/>
  <c r="M104" i="7"/>
  <c r="N104" i="7"/>
  <c r="O104" i="7"/>
  <c r="M105" i="7"/>
  <c r="N105" i="7"/>
  <c r="O105" i="7"/>
  <c r="M106" i="7"/>
  <c r="N106" i="7"/>
  <c r="O106" i="7"/>
  <c r="M107" i="7"/>
  <c r="N107" i="7"/>
  <c r="O107" i="7"/>
  <c r="M108" i="7"/>
  <c r="N108" i="7"/>
  <c r="O108" i="7"/>
  <c r="M109" i="7"/>
  <c r="N109" i="7"/>
  <c r="O109" i="7"/>
  <c r="M110" i="7"/>
  <c r="N110" i="7"/>
  <c r="O110" i="7"/>
  <c r="M111" i="7"/>
  <c r="N111" i="7"/>
  <c r="O111" i="7"/>
  <c r="M112" i="7"/>
  <c r="N112" i="7"/>
  <c r="O112" i="7"/>
  <c r="M113" i="7"/>
  <c r="N113" i="7"/>
  <c r="O113" i="7"/>
  <c r="M114" i="7"/>
  <c r="N114" i="7"/>
  <c r="O114" i="7"/>
  <c r="M115" i="7"/>
  <c r="N115" i="7"/>
  <c r="O115" i="7"/>
  <c r="M116" i="7"/>
  <c r="N116" i="7"/>
  <c r="O116" i="7"/>
  <c r="M117" i="7"/>
  <c r="N117" i="7"/>
  <c r="O117" i="7"/>
  <c r="M118" i="7"/>
  <c r="N118" i="7"/>
  <c r="O118" i="7"/>
  <c r="M119" i="7"/>
  <c r="N119" i="7"/>
  <c r="O119" i="7"/>
  <c r="M120" i="7"/>
  <c r="N120" i="7"/>
  <c r="O120" i="7"/>
  <c r="M121" i="7"/>
  <c r="N121" i="7"/>
  <c r="O121" i="7"/>
  <c r="M122" i="7"/>
  <c r="N122" i="7"/>
  <c r="O122" i="7"/>
  <c r="M123" i="7"/>
  <c r="N123" i="7"/>
  <c r="O123" i="7"/>
  <c r="M124" i="7"/>
  <c r="N124" i="7"/>
  <c r="O124" i="7"/>
  <c r="M125" i="7"/>
  <c r="N125" i="7"/>
  <c r="O125" i="7"/>
  <c r="M126" i="7"/>
  <c r="N126" i="7"/>
  <c r="O126" i="7"/>
  <c r="M127" i="7"/>
  <c r="N127" i="7"/>
  <c r="O127" i="7"/>
  <c r="M128" i="7"/>
  <c r="N128" i="7"/>
  <c r="O128" i="7"/>
  <c r="M129" i="7"/>
  <c r="N129" i="7"/>
  <c r="O129" i="7"/>
  <c r="M130" i="7"/>
  <c r="N130" i="7"/>
  <c r="O130" i="7"/>
  <c r="M131" i="7"/>
  <c r="N131" i="7"/>
  <c r="O131" i="7"/>
  <c r="M132" i="7"/>
  <c r="N132" i="7"/>
  <c r="O132" i="7"/>
  <c r="M133" i="7"/>
  <c r="N133" i="7"/>
  <c r="O133" i="7"/>
  <c r="M134" i="7"/>
  <c r="N134" i="7"/>
  <c r="O134" i="7"/>
  <c r="M135" i="7"/>
  <c r="N135" i="7"/>
  <c r="O135" i="7"/>
  <c r="M136" i="7"/>
  <c r="N136" i="7"/>
  <c r="O136" i="7"/>
  <c r="M137" i="7"/>
  <c r="N137" i="7"/>
  <c r="O137" i="7"/>
  <c r="M138" i="7"/>
  <c r="N138" i="7"/>
  <c r="O138" i="7"/>
  <c r="M139" i="7"/>
  <c r="N139" i="7"/>
  <c r="O139" i="7"/>
  <c r="M140" i="7"/>
  <c r="N140" i="7"/>
  <c r="O140" i="7"/>
  <c r="M141" i="7"/>
  <c r="N141" i="7"/>
  <c r="O141" i="7"/>
  <c r="M142" i="7"/>
  <c r="N142" i="7"/>
  <c r="O142" i="7"/>
  <c r="M143" i="7"/>
  <c r="N143" i="7"/>
  <c r="O143" i="7"/>
  <c r="M144" i="7"/>
  <c r="N144" i="7"/>
  <c r="O144" i="7"/>
  <c r="M145" i="7"/>
  <c r="N145" i="7"/>
  <c r="O145" i="7"/>
  <c r="M146" i="7"/>
  <c r="N146" i="7"/>
  <c r="O146" i="7"/>
  <c r="M147" i="7"/>
  <c r="N147" i="7"/>
  <c r="O147" i="7"/>
  <c r="M148" i="7"/>
  <c r="N148" i="7"/>
  <c r="O148" i="7"/>
  <c r="M149" i="7"/>
  <c r="N149" i="7"/>
  <c r="O149" i="7"/>
  <c r="M150" i="7"/>
  <c r="N150" i="7"/>
  <c r="O150" i="7"/>
  <c r="M151" i="7"/>
  <c r="N151" i="7"/>
  <c r="O151" i="7"/>
  <c r="M152" i="7"/>
  <c r="N152" i="7"/>
  <c r="O152" i="7"/>
  <c r="M153" i="7"/>
  <c r="N153" i="7"/>
  <c r="O153" i="7"/>
  <c r="M154" i="7"/>
  <c r="N154" i="7"/>
  <c r="O154" i="7"/>
  <c r="M155" i="7"/>
  <c r="N155" i="7"/>
  <c r="O155" i="7"/>
  <c r="M156" i="7"/>
  <c r="N156" i="7"/>
  <c r="O156" i="7"/>
  <c r="M157" i="7"/>
  <c r="N157" i="7"/>
  <c r="O157" i="7"/>
  <c r="M158" i="7"/>
  <c r="N158" i="7"/>
  <c r="O158" i="7"/>
  <c r="M159" i="7"/>
  <c r="N159" i="7"/>
  <c r="O159" i="7"/>
  <c r="M160" i="7"/>
  <c r="N160" i="7"/>
  <c r="O160" i="7"/>
  <c r="M161" i="7"/>
  <c r="N161" i="7"/>
  <c r="O161" i="7"/>
  <c r="M162" i="7"/>
  <c r="N162" i="7"/>
  <c r="O162" i="7"/>
  <c r="M163" i="7"/>
  <c r="N163" i="7"/>
  <c r="O163" i="7"/>
  <c r="M164" i="7"/>
  <c r="N164" i="7"/>
  <c r="O164" i="7"/>
  <c r="M165" i="7"/>
  <c r="N165" i="7"/>
  <c r="O165" i="7"/>
  <c r="M166" i="7"/>
  <c r="N166" i="7"/>
  <c r="O166" i="7"/>
  <c r="M167" i="7"/>
  <c r="N167" i="7"/>
  <c r="O167" i="7"/>
  <c r="M168" i="7"/>
  <c r="N168" i="7"/>
  <c r="O168" i="7"/>
  <c r="M169" i="7"/>
  <c r="N169" i="7"/>
  <c r="O169" i="7"/>
  <c r="M170" i="7"/>
  <c r="N170" i="7"/>
  <c r="O170" i="7"/>
  <c r="M171" i="7"/>
  <c r="N171" i="7"/>
  <c r="O171" i="7"/>
  <c r="M172" i="7"/>
  <c r="N172" i="7"/>
  <c r="O172" i="7"/>
  <c r="M173" i="7"/>
  <c r="N173" i="7"/>
  <c r="O173" i="7"/>
  <c r="M174" i="7"/>
  <c r="N174" i="7"/>
  <c r="O174" i="7"/>
  <c r="M175" i="7"/>
  <c r="N175" i="7"/>
  <c r="O175" i="7"/>
  <c r="M176" i="7"/>
  <c r="N176" i="7"/>
  <c r="O176" i="7"/>
  <c r="M177" i="7"/>
  <c r="N177" i="7"/>
  <c r="O177" i="7"/>
  <c r="M178" i="7"/>
  <c r="N178" i="7"/>
  <c r="O178" i="7"/>
  <c r="M179" i="7"/>
  <c r="N179" i="7"/>
  <c r="O179" i="7"/>
  <c r="M180" i="7"/>
  <c r="N180" i="7"/>
  <c r="O180" i="7"/>
  <c r="M181" i="7"/>
  <c r="N181" i="7"/>
  <c r="O181" i="7"/>
  <c r="M182" i="7"/>
  <c r="N182" i="7"/>
  <c r="O182" i="7"/>
  <c r="M183" i="7"/>
  <c r="N183" i="7"/>
  <c r="O183" i="7"/>
  <c r="M184" i="7"/>
  <c r="N184" i="7"/>
  <c r="O184" i="7"/>
  <c r="M185" i="7"/>
  <c r="N185" i="7"/>
  <c r="O185" i="7"/>
  <c r="M186" i="7"/>
  <c r="N186" i="7"/>
  <c r="O186" i="7"/>
  <c r="M187" i="7"/>
  <c r="N187" i="7"/>
  <c r="O187" i="7"/>
  <c r="M188" i="7"/>
  <c r="N188" i="7"/>
  <c r="O188" i="7"/>
  <c r="M189" i="7"/>
  <c r="N189" i="7"/>
  <c r="O189" i="7"/>
  <c r="M190" i="7"/>
  <c r="N190" i="7"/>
  <c r="O190" i="7"/>
  <c r="M191" i="7"/>
  <c r="N191" i="7"/>
  <c r="O191" i="7"/>
  <c r="M192" i="7"/>
  <c r="N192" i="7"/>
  <c r="O192" i="7"/>
  <c r="M193" i="7"/>
  <c r="N193" i="7"/>
  <c r="O193" i="7"/>
  <c r="M194" i="7"/>
  <c r="N194" i="7"/>
  <c r="O194" i="7"/>
  <c r="M195" i="7"/>
  <c r="N195" i="7"/>
  <c r="O195" i="7"/>
  <c r="M196" i="7"/>
  <c r="N196" i="7"/>
  <c r="O196" i="7"/>
  <c r="M197" i="7"/>
  <c r="N197" i="7"/>
  <c r="O197" i="7"/>
  <c r="M198" i="7"/>
  <c r="N198" i="7"/>
  <c r="O198" i="7"/>
  <c r="M199" i="7"/>
  <c r="N199" i="7"/>
  <c r="O199" i="7"/>
  <c r="M200" i="7"/>
  <c r="N200" i="7"/>
  <c r="O200" i="7"/>
  <c r="M201" i="7"/>
  <c r="N201" i="7"/>
  <c r="O201" i="7"/>
  <c r="M202" i="7"/>
  <c r="N202" i="7"/>
  <c r="O202" i="7"/>
  <c r="M203" i="7"/>
  <c r="N203" i="7"/>
  <c r="O203" i="7"/>
  <c r="M204" i="7"/>
  <c r="N204" i="7"/>
  <c r="O204" i="7"/>
  <c r="M205" i="7"/>
  <c r="N205" i="7"/>
  <c r="O205" i="7"/>
  <c r="M206" i="7"/>
  <c r="N206" i="7"/>
  <c r="O206" i="7"/>
  <c r="M207" i="7"/>
  <c r="N207" i="7"/>
  <c r="O207" i="7"/>
  <c r="M208" i="7"/>
  <c r="N208" i="7"/>
  <c r="O208" i="7"/>
  <c r="M209" i="7"/>
  <c r="N209" i="7"/>
  <c r="O209" i="7"/>
  <c r="M210" i="7"/>
  <c r="N210" i="7"/>
  <c r="O210" i="7"/>
  <c r="M211" i="7"/>
  <c r="N211" i="7"/>
  <c r="O211" i="7"/>
  <c r="M212" i="7"/>
  <c r="N212" i="7"/>
  <c r="O212" i="7"/>
  <c r="M213" i="7"/>
  <c r="N213" i="7"/>
  <c r="O213" i="7"/>
  <c r="M214" i="7"/>
  <c r="N214" i="7"/>
  <c r="O214" i="7"/>
  <c r="M215" i="7"/>
  <c r="N215" i="7"/>
  <c r="O215" i="7"/>
  <c r="M216" i="7"/>
  <c r="N216" i="7"/>
  <c r="O216" i="7"/>
  <c r="M217" i="7"/>
  <c r="N217" i="7"/>
  <c r="O217" i="7"/>
  <c r="M218" i="7"/>
  <c r="N218" i="7"/>
  <c r="O218" i="7"/>
  <c r="M219" i="7"/>
  <c r="N219" i="7"/>
  <c r="O219" i="7"/>
  <c r="M220" i="7"/>
  <c r="N220" i="7"/>
  <c r="O220" i="7"/>
  <c r="M221" i="7"/>
  <c r="N221" i="7"/>
  <c r="O221" i="7"/>
  <c r="M222" i="7"/>
  <c r="N222" i="7"/>
  <c r="O222" i="7"/>
  <c r="M223" i="7"/>
  <c r="N223" i="7"/>
  <c r="O223" i="7"/>
  <c r="M224" i="7"/>
  <c r="N224" i="7"/>
  <c r="O224" i="7"/>
  <c r="M225" i="7"/>
  <c r="N225" i="7"/>
  <c r="O225" i="7"/>
  <c r="M226" i="7"/>
  <c r="N226" i="7"/>
  <c r="O226" i="7"/>
  <c r="M227" i="7"/>
  <c r="N227" i="7"/>
  <c r="O227" i="7"/>
  <c r="M228" i="7"/>
  <c r="N228" i="7"/>
  <c r="O228" i="7"/>
  <c r="M229" i="7"/>
  <c r="N229" i="7"/>
  <c r="O229" i="7"/>
  <c r="M230" i="7"/>
  <c r="N230" i="7"/>
  <c r="O230" i="7"/>
  <c r="M231" i="7"/>
  <c r="N231" i="7"/>
  <c r="O231" i="7"/>
  <c r="M232" i="7"/>
  <c r="N232" i="7"/>
  <c r="O232" i="7"/>
  <c r="M233" i="7"/>
  <c r="N233" i="7"/>
  <c r="O233" i="7"/>
  <c r="M234" i="7"/>
  <c r="N234" i="7"/>
  <c r="O234" i="7"/>
  <c r="M235" i="7"/>
  <c r="N235" i="7"/>
  <c r="O235" i="7"/>
  <c r="M236" i="7"/>
  <c r="N236" i="7"/>
  <c r="O236" i="7"/>
  <c r="M237" i="7"/>
  <c r="N237" i="7"/>
  <c r="O237" i="7"/>
  <c r="M238" i="7"/>
  <c r="N238" i="7"/>
  <c r="O238" i="7"/>
  <c r="M239" i="7"/>
  <c r="N239" i="7"/>
  <c r="O239" i="7"/>
  <c r="M240" i="7"/>
  <c r="N240" i="7"/>
  <c r="O240" i="7"/>
  <c r="M241" i="7"/>
  <c r="N241" i="7"/>
  <c r="O241" i="7"/>
  <c r="M242" i="7"/>
  <c r="N242" i="7"/>
  <c r="O242" i="7"/>
  <c r="M243" i="7"/>
  <c r="N243" i="7"/>
  <c r="O243" i="7"/>
  <c r="M244" i="7"/>
  <c r="N244" i="7"/>
  <c r="O244" i="7"/>
  <c r="M245" i="7"/>
  <c r="N245" i="7"/>
  <c r="O245" i="7"/>
  <c r="M246" i="7"/>
  <c r="N246" i="7"/>
  <c r="O246" i="7"/>
  <c r="M247" i="7"/>
  <c r="N247" i="7"/>
  <c r="O247" i="7"/>
  <c r="M248" i="7"/>
  <c r="N248" i="7"/>
  <c r="O248" i="7"/>
  <c r="M249" i="7"/>
  <c r="N249" i="7"/>
  <c r="O249" i="7"/>
  <c r="M250" i="7"/>
  <c r="N250" i="7"/>
  <c r="O250" i="7"/>
  <c r="M251" i="7"/>
  <c r="N251" i="7"/>
  <c r="O251" i="7"/>
  <c r="M252" i="7"/>
  <c r="N252" i="7"/>
  <c r="O252" i="7"/>
  <c r="M253" i="7"/>
  <c r="N253" i="7"/>
  <c r="O253" i="7"/>
  <c r="M254" i="7"/>
  <c r="N254" i="7"/>
  <c r="O254" i="7"/>
  <c r="M255" i="7"/>
  <c r="N255" i="7"/>
  <c r="O255" i="7"/>
  <c r="M256" i="7"/>
  <c r="N256" i="7"/>
  <c r="O256" i="7"/>
  <c r="M257" i="7"/>
  <c r="N257" i="7"/>
  <c r="O257" i="7"/>
  <c r="M258" i="7"/>
  <c r="N258" i="7"/>
  <c r="O258" i="7"/>
  <c r="M259" i="7"/>
  <c r="N259" i="7"/>
  <c r="O259" i="7"/>
  <c r="M260" i="7"/>
  <c r="N260" i="7"/>
  <c r="O260" i="7"/>
  <c r="M261" i="7"/>
  <c r="N261" i="7"/>
  <c r="O261" i="7"/>
  <c r="M262" i="7"/>
  <c r="N262" i="7"/>
  <c r="O262" i="7"/>
  <c r="M263" i="7"/>
  <c r="N263" i="7"/>
  <c r="O263" i="7"/>
  <c r="M264" i="7"/>
  <c r="N264" i="7"/>
  <c r="O264" i="7"/>
  <c r="M265" i="7"/>
  <c r="N265" i="7"/>
  <c r="O265" i="7"/>
  <c r="M266" i="7"/>
  <c r="N266" i="7"/>
  <c r="O266" i="7"/>
  <c r="M267" i="7"/>
  <c r="N267" i="7"/>
  <c r="O267" i="7"/>
  <c r="M268" i="7"/>
  <c r="N268" i="7"/>
  <c r="O268" i="7"/>
  <c r="M269" i="7"/>
  <c r="N269" i="7"/>
  <c r="O269" i="7"/>
  <c r="M270" i="7"/>
  <c r="N270" i="7"/>
  <c r="O270" i="7"/>
  <c r="M271" i="7"/>
  <c r="N271" i="7"/>
  <c r="O271" i="7"/>
  <c r="M272" i="7"/>
  <c r="N272" i="7"/>
  <c r="O272" i="7"/>
  <c r="M273" i="7"/>
  <c r="N273" i="7"/>
  <c r="O273" i="7"/>
  <c r="M274" i="7"/>
  <c r="N274" i="7"/>
  <c r="O274" i="7"/>
  <c r="M275" i="7"/>
  <c r="N275" i="7"/>
  <c r="O275" i="7"/>
  <c r="M276" i="7"/>
  <c r="N276" i="7"/>
  <c r="O276" i="7"/>
  <c r="M277" i="7"/>
  <c r="N277" i="7"/>
  <c r="O277" i="7"/>
  <c r="M278" i="7"/>
  <c r="N278" i="7"/>
  <c r="O278" i="7"/>
  <c r="M279" i="7"/>
  <c r="N279" i="7"/>
  <c r="O279" i="7"/>
  <c r="M280" i="7"/>
  <c r="N280" i="7"/>
  <c r="O280" i="7"/>
  <c r="M281" i="7"/>
  <c r="N281" i="7"/>
  <c r="O281" i="7"/>
  <c r="M282" i="7"/>
  <c r="N282" i="7"/>
  <c r="O282" i="7"/>
  <c r="M283" i="7"/>
  <c r="N283" i="7"/>
  <c r="O283" i="7"/>
  <c r="M284" i="7"/>
  <c r="N284" i="7"/>
  <c r="O284" i="7"/>
  <c r="M285" i="7"/>
  <c r="N285" i="7"/>
  <c r="O285" i="7"/>
  <c r="M286" i="7"/>
  <c r="N286" i="7"/>
  <c r="O286" i="7"/>
  <c r="M287" i="7"/>
  <c r="N287" i="7"/>
  <c r="O287" i="7"/>
  <c r="M288" i="7"/>
  <c r="N288" i="7"/>
  <c r="O288" i="7"/>
  <c r="M289" i="7"/>
  <c r="N289" i="7"/>
  <c r="O289" i="7"/>
  <c r="M290" i="7"/>
  <c r="N290" i="7"/>
  <c r="O290" i="7"/>
  <c r="M291" i="7"/>
  <c r="N291" i="7"/>
  <c r="O291" i="7"/>
  <c r="M292" i="7"/>
  <c r="N292" i="7"/>
  <c r="O292" i="7"/>
  <c r="M293" i="7"/>
  <c r="N293" i="7"/>
  <c r="O293" i="7"/>
  <c r="M294" i="7"/>
  <c r="N294" i="7"/>
  <c r="O294" i="7"/>
  <c r="M295" i="7"/>
  <c r="N295" i="7"/>
  <c r="O295" i="7"/>
  <c r="M296" i="7"/>
  <c r="N296" i="7"/>
  <c r="O296" i="7"/>
  <c r="M297" i="7"/>
  <c r="N297" i="7"/>
  <c r="O297" i="7"/>
  <c r="M298" i="7"/>
  <c r="N298" i="7"/>
  <c r="O298" i="7"/>
  <c r="M299" i="7"/>
  <c r="N299" i="7"/>
  <c r="O299" i="7"/>
  <c r="M300" i="7"/>
  <c r="N300" i="7"/>
  <c r="O300" i="7"/>
  <c r="M301" i="7"/>
  <c r="N301" i="7"/>
  <c r="O301" i="7"/>
  <c r="M302" i="7"/>
  <c r="N302" i="7"/>
  <c r="O302" i="7"/>
  <c r="M303" i="7"/>
  <c r="N303" i="7"/>
  <c r="O303" i="7"/>
  <c r="M304" i="7"/>
  <c r="N304" i="7"/>
  <c r="O304" i="7"/>
  <c r="M305" i="7"/>
  <c r="N305" i="7"/>
  <c r="O305" i="7"/>
  <c r="M306" i="7"/>
  <c r="N306" i="7"/>
  <c r="O306" i="7"/>
  <c r="M307" i="7"/>
  <c r="N307" i="7"/>
  <c r="O307" i="7"/>
  <c r="M308" i="7"/>
  <c r="N308" i="7"/>
  <c r="O308" i="7"/>
  <c r="M309" i="7"/>
  <c r="N309" i="7"/>
  <c r="O309" i="7"/>
  <c r="M310" i="7"/>
  <c r="N310" i="7"/>
  <c r="O310" i="7"/>
  <c r="M311" i="7"/>
  <c r="N311" i="7"/>
  <c r="O311" i="7"/>
  <c r="M312" i="7"/>
  <c r="N312" i="7"/>
  <c r="O312" i="7"/>
  <c r="M313" i="7"/>
  <c r="N313" i="7"/>
  <c r="O313" i="7"/>
  <c r="M314" i="7"/>
  <c r="N314" i="7"/>
  <c r="O314" i="7"/>
  <c r="M315" i="7"/>
  <c r="N315" i="7"/>
  <c r="O315" i="7"/>
  <c r="M316" i="7"/>
  <c r="N316" i="7"/>
  <c r="O316" i="7"/>
  <c r="M317" i="7"/>
  <c r="N317" i="7"/>
  <c r="O317" i="7"/>
  <c r="M318" i="7"/>
  <c r="N318" i="7"/>
  <c r="O318" i="7"/>
  <c r="M319" i="7"/>
  <c r="N319" i="7"/>
  <c r="O319" i="7"/>
  <c r="M320" i="7"/>
  <c r="N320" i="7"/>
  <c r="O320" i="7"/>
  <c r="M321" i="7"/>
  <c r="N321" i="7"/>
  <c r="O321" i="7"/>
  <c r="M322" i="7"/>
  <c r="N322" i="7"/>
  <c r="O322" i="7"/>
  <c r="M323" i="7"/>
  <c r="N323" i="7"/>
  <c r="O323" i="7"/>
  <c r="M324" i="7"/>
  <c r="N324" i="7"/>
  <c r="O324" i="7"/>
  <c r="M325" i="7"/>
  <c r="N325" i="7"/>
  <c r="O325" i="7"/>
  <c r="M326" i="7"/>
  <c r="N326" i="7"/>
  <c r="O326" i="7"/>
  <c r="M327" i="7"/>
  <c r="N327" i="7"/>
  <c r="O327" i="7"/>
  <c r="M328" i="7"/>
  <c r="N328" i="7"/>
  <c r="O328" i="7"/>
  <c r="M329" i="7"/>
  <c r="N329" i="7"/>
  <c r="O329" i="7"/>
  <c r="M330" i="7"/>
  <c r="N330" i="7"/>
  <c r="O330" i="7"/>
  <c r="M331" i="7"/>
  <c r="N331" i="7"/>
  <c r="O331" i="7"/>
  <c r="M332" i="7"/>
  <c r="N332" i="7"/>
  <c r="O332" i="7"/>
  <c r="M333" i="7"/>
  <c r="N333" i="7"/>
  <c r="O333" i="7"/>
  <c r="M334" i="7"/>
  <c r="N334" i="7"/>
  <c r="O334" i="7"/>
  <c r="M335" i="7"/>
  <c r="N335" i="7"/>
  <c r="O335" i="7"/>
  <c r="M336" i="7"/>
  <c r="N336" i="7"/>
  <c r="O336" i="7"/>
  <c r="M337" i="7"/>
  <c r="N337" i="7"/>
  <c r="O337" i="7"/>
  <c r="M338" i="7"/>
  <c r="N338" i="7"/>
  <c r="O338" i="7"/>
  <c r="M339" i="7"/>
  <c r="N339" i="7"/>
  <c r="O339" i="7"/>
  <c r="M340" i="7"/>
  <c r="N340" i="7"/>
  <c r="O340" i="7"/>
  <c r="M341" i="7"/>
  <c r="N341" i="7"/>
  <c r="O341" i="7"/>
  <c r="M342" i="7"/>
  <c r="N342" i="7"/>
  <c r="O342" i="7"/>
  <c r="M343" i="7"/>
  <c r="N343" i="7"/>
  <c r="O343" i="7"/>
  <c r="M344" i="7"/>
  <c r="N344" i="7"/>
  <c r="O344" i="7"/>
  <c r="M345" i="7"/>
  <c r="N345" i="7"/>
  <c r="O345" i="7"/>
  <c r="M346" i="7"/>
  <c r="N346" i="7"/>
  <c r="O346" i="7"/>
  <c r="M347" i="7"/>
  <c r="N347" i="7"/>
  <c r="O347" i="7"/>
  <c r="M348" i="7"/>
  <c r="N348" i="7"/>
  <c r="O348" i="7"/>
  <c r="M349" i="7"/>
  <c r="N349" i="7"/>
  <c r="O349" i="7"/>
  <c r="M350" i="7"/>
  <c r="N350" i="7"/>
  <c r="O350" i="7"/>
  <c r="M351" i="7"/>
  <c r="N351" i="7"/>
  <c r="O351" i="7"/>
  <c r="M352" i="7"/>
  <c r="N352" i="7"/>
  <c r="O352" i="7"/>
  <c r="M353" i="7"/>
  <c r="N353" i="7"/>
  <c r="O353" i="7"/>
  <c r="M354" i="7"/>
  <c r="N354" i="7"/>
  <c r="O354" i="7"/>
  <c r="M355" i="7"/>
  <c r="N355" i="7"/>
  <c r="O355" i="7"/>
  <c r="M356" i="7"/>
  <c r="N356" i="7"/>
  <c r="O356" i="7"/>
  <c r="M357" i="7"/>
  <c r="N357" i="7"/>
  <c r="O357" i="7"/>
  <c r="M358" i="7"/>
  <c r="N358" i="7"/>
  <c r="O358" i="7"/>
  <c r="M359" i="7"/>
  <c r="N359" i="7"/>
  <c r="O359" i="7"/>
  <c r="M360" i="7"/>
  <c r="N360" i="7"/>
  <c r="O360" i="7"/>
  <c r="M361" i="7"/>
  <c r="N361" i="7"/>
  <c r="O361" i="7"/>
  <c r="M362" i="7"/>
  <c r="N362" i="7"/>
  <c r="O362" i="7"/>
  <c r="M363" i="7"/>
  <c r="N363" i="7"/>
  <c r="O363" i="7"/>
  <c r="M364" i="7"/>
  <c r="N364" i="7"/>
  <c r="O364" i="7"/>
  <c r="M365" i="7"/>
  <c r="N365" i="7"/>
  <c r="O365" i="7"/>
  <c r="M366" i="7"/>
  <c r="N366" i="7"/>
  <c r="O366" i="7"/>
  <c r="M367" i="7"/>
  <c r="N367" i="7"/>
  <c r="O367" i="7"/>
  <c r="M368" i="7"/>
  <c r="N368" i="7"/>
  <c r="O368" i="7"/>
  <c r="M369" i="7"/>
  <c r="N369" i="7"/>
  <c r="O369" i="7"/>
  <c r="M370" i="7"/>
  <c r="N370" i="7"/>
  <c r="O370" i="7"/>
  <c r="M371" i="7"/>
  <c r="N371" i="7"/>
  <c r="O371" i="7"/>
  <c r="M372" i="7"/>
  <c r="N372" i="7"/>
  <c r="O372" i="7"/>
  <c r="M373" i="7"/>
  <c r="N373" i="7"/>
  <c r="O373" i="7"/>
  <c r="M374" i="7"/>
  <c r="N374" i="7"/>
  <c r="O374" i="7"/>
  <c r="M375" i="7"/>
  <c r="N375" i="7"/>
  <c r="O375" i="7"/>
  <c r="M376" i="7"/>
  <c r="N376" i="7"/>
  <c r="O376" i="7"/>
  <c r="M377" i="7"/>
  <c r="N377" i="7"/>
  <c r="O377" i="7"/>
  <c r="M378" i="7"/>
  <c r="N378" i="7"/>
  <c r="O378" i="7"/>
  <c r="M379" i="7"/>
  <c r="N379" i="7"/>
  <c r="O379" i="7"/>
  <c r="M380" i="7"/>
  <c r="N380" i="7"/>
  <c r="O380" i="7"/>
  <c r="M381" i="7"/>
  <c r="N381" i="7"/>
  <c r="O381" i="7"/>
  <c r="M382" i="7"/>
  <c r="N382" i="7"/>
  <c r="O382" i="7"/>
  <c r="M383" i="7"/>
  <c r="N383" i="7"/>
  <c r="O383" i="7"/>
  <c r="M384" i="7"/>
  <c r="N384" i="7"/>
  <c r="O384" i="7"/>
  <c r="M385" i="7"/>
  <c r="N385" i="7"/>
  <c r="O385" i="7"/>
  <c r="M386" i="7"/>
  <c r="N386" i="7"/>
  <c r="O386" i="7"/>
  <c r="M387" i="7"/>
  <c r="N387" i="7"/>
  <c r="O387" i="7"/>
  <c r="M388" i="7"/>
  <c r="N388" i="7"/>
  <c r="O388" i="7"/>
  <c r="M389" i="7"/>
  <c r="N389" i="7"/>
  <c r="O389" i="7"/>
  <c r="M390" i="7"/>
  <c r="N390" i="7"/>
  <c r="O390" i="7"/>
  <c r="M391" i="7"/>
  <c r="N391" i="7"/>
  <c r="O391" i="7"/>
  <c r="M392" i="7"/>
  <c r="N392" i="7"/>
  <c r="O392" i="7"/>
  <c r="M393" i="7"/>
  <c r="N393" i="7"/>
  <c r="O393" i="7"/>
  <c r="M394" i="7"/>
  <c r="N394" i="7"/>
  <c r="O394" i="7"/>
  <c r="M395" i="7"/>
  <c r="N395" i="7"/>
  <c r="O395" i="7"/>
  <c r="M396" i="7"/>
  <c r="N396" i="7"/>
  <c r="O396" i="7"/>
  <c r="M397" i="7"/>
  <c r="N397" i="7"/>
  <c r="O397" i="7"/>
  <c r="M398" i="7"/>
  <c r="N398" i="7"/>
  <c r="O398" i="7"/>
  <c r="M399" i="7"/>
  <c r="N399" i="7"/>
  <c r="O399" i="7"/>
  <c r="M400" i="7"/>
  <c r="N400" i="7"/>
  <c r="O400" i="7"/>
  <c r="M401" i="7"/>
  <c r="N401" i="7"/>
  <c r="O401" i="7"/>
  <c r="M402" i="7"/>
  <c r="N402" i="7"/>
  <c r="O402" i="7"/>
  <c r="M403" i="7"/>
  <c r="N403" i="7"/>
  <c r="O403" i="7"/>
  <c r="M404" i="7"/>
  <c r="N404" i="7"/>
  <c r="O404" i="7"/>
  <c r="M405" i="7"/>
  <c r="N405" i="7"/>
  <c r="O405" i="7"/>
  <c r="M406" i="7"/>
  <c r="N406" i="7"/>
  <c r="O406" i="7"/>
  <c r="M407" i="7"/>
  <c r="N407" i="7"/>
  <c r="O407" i="7"/>
  <c r="M408" i="7"/>
  <c r="N408" i="7"/>
  <c r="O408" i="7"/>
  <c r="M409" i="7"/>
  <c r="N409" i="7"/>
  <c r="O409" i="7"/>
  <c r="M410" i="7"/>
  <c r="N410" i="7"/>
  <c r="O410" i="7"/>
  <c r="M411" i="7"/>
  <c r="N411" i="7"/>
  <c r="O411" i="7"/>
  <c r="M412" i="7"/>
  <c r="N412" i="7"/>
  <c r="O412" i="7"/>
  <c r="M413" i="7"/>
  <c r="N413" i="7"/>
  <c r="O413" i="7"/>
  <c r="M414" i="7"/>
  <c r="N414" i="7"/>
  <c r="O414" i="7"/>
  <c r="M415" i="7"/>
  <c r="N415" i="7"/>
  <c r="O415" i="7"/>
  <c r="M416" i="7"/>
  <c r="N416" i="7"/>
  <c r="O416" i="7"/>
  <c r="M417" i="7"/>
  <c r="N417" i="7"/>
  <c r="O417" i="7"/>
  <c r="M418" i="7"/>
  <c r="N418" i="7"/>
  <c r="O418" i="7"/>
  <c r="M419" i="7"/>
  <c r="N419" i="7"/>
  <c r="O419" i="7"/>
  <c r="M420" i="7"/>
  <c r="N420" i="7"/>
  <c r="O420" i="7"/>
  <c r="M421" i="7"/>
  <c r="N421" i="7"/>
  <c r="O421" i="7"/>
  <c r="M422" i="7"/>
  <c r="N422" i="7"/>
  <c r="O422" i="7"/>
  <c r="M423" i="7"/>
  <c r="N423" i="7"/>
  <c r="O423" i="7"/>
  <c r="M424" i="7"/>
  <c r="N424" i="7"/>
  <c r="O424" i="7"/>
  <c r="M425" i="7"/>
  <c r="N425" i="7"/>
  <c r="O425" i="7"/>
  <c r="M426" i="7"/>
  <c r="N426" i="7"/>
  <c r="O426" i="7"/>
  <c r="M427" i="7"/>
  <c r="N427" i="7"/>
  <c r="O427" i="7"/>
  <c r="M428" i="7"/>
  <c r="N428" i="7"/>
  <c r="O428" i="7"/>
  <c r="M429" i="7"/>
  <c r="N429" i="7"/>
  <c r="O429" i="7"/>
  <c r="M430" i="7"/>
  <c r="N430" i="7"/>
  <c r="O430" i="7"/>
  <c r="M431" i="7"/>
  <c r="N431" i="7"/>
  <c r="O431" i="7"/>
  <c r="M432" i="7"/>
  <c r="N432" i="7"/>
  <c r="O432" i="7"/>
  <c r="M433" i="7"/>
  <c r="N433" i="7"/>
  <c r="O433" i="7"/>
  <c r="M434" i="7"/>
  <c r="N434" i="7"/>
  <c r="O434" i="7"/>
  <c r="M435" i="7"/>
  <c r="N435" i="7"/>
  <c r="O435" i="7"/>
  <c r="M436" i="7"/>
  <c r="N436" i="7"/>
  <c r="O436" i="7"/>
  <c r="M437" i="7"/>
  <c r="N437" i="7"/>
  <c r="O437" i="7"/>
  <c r="M438" i="7"/>
  <c r="N438" i="7"/>
  <c r="O438" i="7"/>
  <c r="M439" i="7"/>
  <c r="N439" i="7"/>
  <c r="O439" i="7"/>
  <c r="M440" i="7"/>
  <c r="N440" i="7"/>
  <c r="O440" i="7"/>
  <c r="M441" i="7"/>
  <c r="N441" i="7"/>
  <c r="O441" i="7"/>
  <c r="M442" i="7"/>
  <c r="N442" i="7"/>
  <c r="O442" i="7"/>
  <c r="M443" i="7"/>
  <c r="N443" i="7"/>
  <c r="O443" i="7"/>
  <c r="M444" i="7"/>
  <c r="N444" i="7"/>
  <c r="O444" i="7"/>
  <c r="M445" i="7"/>
  <c r="N445" i="7"/>
  <c r="O445" i="7"/>
  <c r="M446" i="7"/>
  <c r="N446" i="7"/>
  <c r="O446" i="7"/>
  <c r="M447" i="7"/>
  <c r="N447" i="7"/>
  <c r="O447" i="7"/>
  <c r="M448" i="7"/>
  <c r="N448" i="7"/>
  <c r="O448" i="7"/>
  <c r="M449" i="7"/>
  <c r="N449" i="7"/>
  <c r="O449" i="7"/>
  <c r="M450" i="7"/>
  <c r="N450" i="7"/>
  <c r="O450" i="7"/>
  <c r="M451" i="7"/>
  <c r="N451" i="7"/>
  <c r="O451" i="7"/>
  <c r="M452" i="7"/>
  <c r="N452" i="7"/>
  <c r="O452" i="7"/>
  <c r="M453" i="7"/>
  <c r="N453" i="7"/>
  <c r="O453" i="7"/>
  <c r="M454" i="7"/>
  <c r="N454" i="7"/>
  <c r="O454" i="7"/>
  <c r="M455" i="7"/>
  <c r="N455" i="7"/>
  <c r="O455" i="7"/>
  <c r="M456" i="7"/>
  <c r="N456" i="7"/>
  <c r="O456" i="7"/>
  <c r="M457" i="7"/>
  <c r="N457" i="7"/>
  <c r="O457" i="7"/>
  <c r="M458" i="7"/>
  <c r="N458" i="7"/>
  <c r="O45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<sst xmlns="http://schemas.openxmlformats.org/spreadsheetml/2006/main" count="17197" uniqueCount="2971">
  <si>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</si>
  <si>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</si>
  <si>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</si>
  <si>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</si>
  <si>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</si>
  <si>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</si>
  <si>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</si>
  <si>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</si>
  <si>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</si>
  <si>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</si>
  <si>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</si>
  <si>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</si>
  <si>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</si>
  <si>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</si>
  <si>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</si>
  <si>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</si>
  <si>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</si>
  <si>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</si>
  <si>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</si>
  <si>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</si>
  <si>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</si>
  <si>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</si>
  <si>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</si>
  <si>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</si>
  <si>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</si>
  <si>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</si>
  <si>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</si>
  <si>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</si>
  <si>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</si>
  <si>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</si>
  <si>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</si>
  <si>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</si>
  <si>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</si>
  <si>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</si>
  <si>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</si>
  <si>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</si>
  <si>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</si>
  <si>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</si>
  <si>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</si>
  <si>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</si>
  <si>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</si>
  <si>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</si>
  <si>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</si>
  <si>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</si>
  <si>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</si>
  <si>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</si>
  <si>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</si>
  <si>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</si>
  <si>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</si>
  <si>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</si>
  <si>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</si>
  <si>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</si>
  <si>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</si>
  <si>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</si>
  <si>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</si>
  <si>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</si>
  <si>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</si>
  <si>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</si>
  <si>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</si>
  <si>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</si>
  <si>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</si>
  <si>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</si>
  <si>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</si>
  <si>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</si>
  <si>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</si>
  <si>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</si>
  <si>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</si>
  <si>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</si>
  <si>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</si>
  <si>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</si>
  <si>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</si>
  <si>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</si>
  <si>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</si>
  <si>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</si>
  <si>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</si>
  <si>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</si>
  <si>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</si>
  <si>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</si>
  <si>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</si>
  <si>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</si>
  <si>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</si>
  <si>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</si>
  <si>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</si>
  <si>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</si>
  <si>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</si>
  <si>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</si>
  <si>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</si>
  <si>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</si>
  <si>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</si>
  <si>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</si>
  <si>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</si>
  <si>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</si>
  <si>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</si>
  <si>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</si>
  <si>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</si>
  <si>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</si>
  <si>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</si>
  <si>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</si>
  <si>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</si>
  <si>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</si>
  <si>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</si>
  <si>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</si>
  <si>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</si>
  <si>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</si>
  <si>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</si>
  <si>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</si>
  <si>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</si>
  <si>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</si>
  <si>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</si>
  <si>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</si>
  <si>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</si>
  <si>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</si>
  <si>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</si>
  <si>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</si>
  <si>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</si>
  <si>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</si>
  <si>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</si>
  <si>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</si>
  <si>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</si>
  <si>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</si>
  <si>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</si>
  <si>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</si>
  <si>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</si>
  <si>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</si>
  <si>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</si>
  <si>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</si>
  <si>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</si>
  <si>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</si>
  <si>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</si>
  <si>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</si>
  <si>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</si>
  <si>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</si>
  <si>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</si>
  <si>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</si>
  <si>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</si>
  <si>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</si>
  <si>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</si>
  <si>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</si>
  <si>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</si>
  <si>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</si>
  <si>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</si>
  <si>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</si>
  <si>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</si>
  <si>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</si>
  <si>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</si>
  <si>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</si>
  <si>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</si>
  <si>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</si>
  <si>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</si>
  <si>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</si>
  <si>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</si>
  <si>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</si>
  <si>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</si>
  <si>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</si>
  <si>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</si>
  <si>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</si>
  <si>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</si>
  <si>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</si>
  <si>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</si>
  <si>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</si>
  <si>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</si>
  <si>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</si>
  <si>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</si>
  <si>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</si>
  <si>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</si>
  <si>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</si>
  <si>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</si>
  <si>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</si>
  <si>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</si>
  <si>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</si>
  <si>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</si>
  <si>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</si>
  <si>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</si>
  <si>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</si>
  <si>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</si>
  <si>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</si>
  <si>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</si>
  <si>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</si>
  <si>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</si>
  <si>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</si>
  <si>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</si>
  <si>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</si>
  <si>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</si>
  <si>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</si>
  <si>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</si>
  <si>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</si>
  <si>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</si>
  <si>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</si>
  <si>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</si>
  <si>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</si>
  <si>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</si>
  <si>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</si>
  <si>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</si>
  <si>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</si>
  <si>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</si>
  <si>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</si>
  <si>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</si>
  <si>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</si>
  <si>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</si>
  <si>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</si>
  <si>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</si>
  <si>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</si>
  <si>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</si>
  <si>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</si>
  <si>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</si>
  <si>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</si>
  <si>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</si>
  <si>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</si>
  <si>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</si>
  <si>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</si>
  <si>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</si>
  <si>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</si>
  <si>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</si>
  <si>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</si>
  <si>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</si>
  <si>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</si>
  <si>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</si>
  <si>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</si>
  <si>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</si>
  <si>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</si>
  <si>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</si>
  <si>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</si>
  <si>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</si>
  <si>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</si>
  <si>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</si>
  <si>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</si>
  <si>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</si>
  <si>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</si>
  <si>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</si>
  <si>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</si>
  <si>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</si>
  <si>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</si>
  <si>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</si>
  <si>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</si>
  <si>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</si>
  <si>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</si>
  <si>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</si>
  <si>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</si>
  <si>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</si>
  <si>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</si>
  <si>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</si>
  <si>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</si>
  <si>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</si>
  <si>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</si>
  <si>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</si>
  <si>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</si>
  <si>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</si>
  <si>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</si>
  <si>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</si>
  <si>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</si>
  <si>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</si>
  <si>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</si>
  <si>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</si>
  <si>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</si>
  <si>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</si>
  <si>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</si>
  <si>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</si>
  <si>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</si>
  <si>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</si>
  <si>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</si>
  <si>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</si>
  <si>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</si>
  <si>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</si>
  <si>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</si>
  <si>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</si>
  <si>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</si>
  <si>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</si>
  <si>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</si>
  <si>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</si>
  <si>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</si>
  <si>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</si>
  <si>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</si>
  <si>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</si>
  <si>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</si>
  <si>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</si>
  <si>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</si>
  <si>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</si>
  <si>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</si>
  <si>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</si>
  <si>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</si>
  <si>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</si>
  <si>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</si>
  <si>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</si>
  <si>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</si>
  <si>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</si>
  <si>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</si>
  <si>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</si>
  <si>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</si>
  <si>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</si>
  <si>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</si>
  <si>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</si>
  <si>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</si>
  <si>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</si>
  <si>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</si>
  <si>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</si>
  <si>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</si>
  <si>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</si>
  <si>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</si>
  <si>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</si>
  <si>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</si>
  <si>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</si>
  <si>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</si>
  <si>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</si>
  <si>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</si>
  <si>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</si>
  <si>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</si>
  <si>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</si>
  <si>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</si>
  <si>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</si>
  <si>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</si>
  <si>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</si>
  <si>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</si>
  <si>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</si>
  <si>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</si>
  <si>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</si>
  <si>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</si>
  <si>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</si>
  <si>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</si>
  <si>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</si>
  <si>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</si>
  <si>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</si>
  <si>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</si>
  <si>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</si>
  <si>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</si>
  <si>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</si>
  <si>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</si>
  <si>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</si>
  <si>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</si>
  <si>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</si>
  <si>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</si>
  <si>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</si>
  <si>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</si>
  <si>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</si>
  <si>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</si>
  <si>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</si>
  <si>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</si>
  <si>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</si>
  <si>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</si>
  <si>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</si>
  <si>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</si>
  <si>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</si>
  <si>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</si>
  <si>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</si>
  <si>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</si>
  <si>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</si>
  <si>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</si>
  <si>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</si>
  <si>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</si>
  <si>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</si>
  <si>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</si>
  <si>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</si>
  <si>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</si>
  <si>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</si>
  <si>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</si>
  <si>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</si>
  <si>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</si>
  <si>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</si>
  <si>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</si>
  <si>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</si>
  <si>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</si>
  <si>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</si>
  <si>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</si>
  <si>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</si>
  <si>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</si>
  <si>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</si>
  <si>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</si>
  <si>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</si>
  <si>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</si>
  <si>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</si>
  <si>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</si>
  <si>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</si>
  <si>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</si>
  <si>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</si>
  <si>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</si>
  <si>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</si>
  <si>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</si>
  <si>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</si>
  <si>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</si>
  <si>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</si>
  <si>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</si>
  <si>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</si>
  <si>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</si>
  <si>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</si>
  <si>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</si>
  <si>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</si>
  <si>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</si>
  <si>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</si>
  <si>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</si>
  <si>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</si>
  <si>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</si>
  <si>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</si>
  <si>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</si>
  <si>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</si>
  <si>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</si>
  <si>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</si>
  <si>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</si>
  <si>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</si>
  <si>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</si>
  <si>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</si>
  <si>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</si>
  <si>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</si>
  <si>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</si>
  <si>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</si>
  <si>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</si>
  <si>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</si>
  <si>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</si>
  <si>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</si>
  <si>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</si>
  <si>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</si>
  <si>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</si>
  <si>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</si>
  <si>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</si>
  <si>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</si>
  <si>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</si>
  <si>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</si>
  <si>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</si>
  <si>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</si>
  <si>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</si>
  <si>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</si>
  <si>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</si>
  <si>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</si>
  <si>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</si>
  <si>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</si>
  <si>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</si>
  <si>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</si>
  <si>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</si>
  <si>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</si>
  <si>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</si>
  <si>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</si>
  <si>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</si>
  <si>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</si>
  <si>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</si>
  <si>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</si>
  <si>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</si>
  <si>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</si>
  <si>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</si>
  <si>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</si>
  <si>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</si>
  <si>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</si>
  <si>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</si>
  <si>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</si>
  <si>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</si>
  <si>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</si>
  <si>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</si>
  <si>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</si>
  <si>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</si>
  <si>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</si>
  <si>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</si>
  <si>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</si>
  <si>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</si>
  <si>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</si>
  <si>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</si>
  <si>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</si>
  <si>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</si>
  <si>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</si>
  <si>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</si>
  <si>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</si>
  <si>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</si>
  <si>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</si>
  <si>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</si>
  <si>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</si>
  <si>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</si>
  <si>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</si>
  <si>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</si>
  <si>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</si>
  <si>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</si>
  <si>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</si>
  <si>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</si>
  <si>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</si>
  <si>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</si>
  <si>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</si>
  <si>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</si>
  <si>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</si>
  <si>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</si>
  <si>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</si>
  <si>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</si>
  <si>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</si>
  <si>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</si>
  <si>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</si>
  <si>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</si>
  <si>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</si>
  <si>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</si>
  <si>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</si>
  <si>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</si>
  <si>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</si>
  <si>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</si>
  <si>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</si>
  <si>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</si>
  <si>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</si>
  <si>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</si>
  <si>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</si>
  <si>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</si>
  <si>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</si>
  <si>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</si>
  <si>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</si>
  <si>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</si>
  <si>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</si>
  <si>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</si>
  <si>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</si>
  <si>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</si>
  <si>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</si>
  <si>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</si>
  <si>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</si>
  <si>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</si>
  <si>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</si>
  <si>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</si>
  <si>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</si>
  <si>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</si>
  <si>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</si>
  <si>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</si>
  <si>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</si>
  <si>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</si>
  <si>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</si>
  <si>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</si>
  <si>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</si>
  <si>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</si>
  <si>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</si>
  <si>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</si>
  <si>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</si>
  <si>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</si>
  <si>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</si>
  <si>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</si>
  <si>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</si>
  <si>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</si>
  <si>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</si>
  <si>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</si>
  <si>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</si>
  <si>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</si>
  <si>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</si>
  <si>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</si>
  <si>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</si>
  <si>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</si>
  <si>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</si>
  <si>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</si>
  <si>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</si>
  <si>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</si>
  <si>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</si>
  <si>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</si>
  <si>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</si>
  <si>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</si>
  <si>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</si>
  <si>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</si>
  <si>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</si>
  <si>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</si>
  <si>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</si>
  <si>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</si>
  <si>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</si>
  <si>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</si>
  <si>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</si>
  <si>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</si>
  <si>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</si>
  <si>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</si>
  <si>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</si>
  <si>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</si>
  <si>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</si>
  <si>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</si>
  <si>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</si>
  <si>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</si>
  <si>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</si>
  <si>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</si>
  <si>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</si>
  <si>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</si>
  <si>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</si>
  <si>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</si>
  <si>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</si>
  <si>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</si>
  <si>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</si>
  <si>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</si>
  <si>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</si>
  <si>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</si>
  <si>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</si>
  <si>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</si>
  <si>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</si>
  <si>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</si>
  <si>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</si>
  <si>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</si>
  <si>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</si>
  <si>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</si>
  <si>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</si>
  <si>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</si>
  <si>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</si>
  <si>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</si>
  <si>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</si>
  <si>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</si>
  <si>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</si>
  <si>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</si>
  <si>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</si>
  <si>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</si>
  <si>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</si>
  <si>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</si>
  <si>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</si>
  <si>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</si>
  <si>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</si>
  <si>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</si>
  <si>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</si>
  <si>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</si>
  <si>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</si>
  <si>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</si>
  <si>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</si>
  <si>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</si>
  <si>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</si>
  <si>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</si>
  <si>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</si>
  <si>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</si>
  <si>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</si>
  <si>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</si>
  <si>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</si>
  <si>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</si>
  <si>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</si>
  <si>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</si>
  <si>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</si>
  <si>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</si>
  <si>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</si>
  <si>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</si>
  <si>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</si>
  <si>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</si>
  <si>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</si>
  <si>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</si>
  <si>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</si>
  <si>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</si>
  <si>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</si>
  <si>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</si>
  <si>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</si>
  <si>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</si>
  <si>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</si>
  <si>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</si>
  <si>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</si>
  <si>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</si>
  <si>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</si>
  <si>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</si>
  <si>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</si>
  <si>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</si>
  <si>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</si>
  <si>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</si>
  <si>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</si>
  <si>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</si>
  <si>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</si>
  <si>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</si>
  <si>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</si>
  <si>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</si>
  <si>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</si>
  <si>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</si>
  <si>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</si>
  <si>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</si>
  <si>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</si>
  <si>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</si>
  <si>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</si>
  <si>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</si>
  <si>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</si>
  <si>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</si>
  <si>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</si>
  <si>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</si>
  <si>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</si>
  <si>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</si>
  <si>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</si>
  <si>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</si>
  <si>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</si>
  <si>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</si>
  <si>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</si>
  <si>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</si>
  <si>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</si>
  <si>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</si>
  <si>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</si>
  <si>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</si>
  <si>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</si>
  <si>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</si>
  <si>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</si>
  <si>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</si>
  <si>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</si>
  <si>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</si>
  <si>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</si>
  <si>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</si>
  <si>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</si>
  <si>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</si>
  <si>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</si>
  <si>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</si>
  <si>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</si>
  <si>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</si>
  <si>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</si>
  <si>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</si>
  <si>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</si>
  <si>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</si>
  <si>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</si>
  <si>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</si>
  <si>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</si>
  <si>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</si>
  <si>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</si>
  <si>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</si>
  <si>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</si>
  <si>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</si>
  <si>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</si>
  <si>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</si>
  <si>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</si>
  <si>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</si>
  <si>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</si>
  <si>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</si>
  <si>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</si>
  <si>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</si>
  <si>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</si>
  <si>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</si>
  <si>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</si>
  <si>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</si>
  <si>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</si>
  <si>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</si>
  <si>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</si>
  <si>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</si>
  <si>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</si>
  <si>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</si>
  <si>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</si>
  <si>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</si>
  <si>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</si>
  <si>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</si>
  <si>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</si>
  <si>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</si>
  <si>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</si>
  <si>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</si>
  <si>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</si>
  <si>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</si>
  <si>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</si>
  <si>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</si>
  <si>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</si>
  <si>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</si>
  <si>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</si>
  <si>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</si>
  <si>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</si>
  <si>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</si>
  <si>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</si>
  <si>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</si>
  <si>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</si>
  <si>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</si>
  <si>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</si>
  <si>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</si>
  <si>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</si>
  <si>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</si>
  <si>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</si>
  <si>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</si>
  <si>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</si>
  <si>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</si>
  <si>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</si>
  <si>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</si>
  <si>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</si>
  <si>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</si>
  <si>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</si>
  <si>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</si>
  <si>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</si>
  <si>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</si>
  <si>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</si>
  <si>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</si>
  <si>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</si>
  <si>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</si>
  <si>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</si>
  <si>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</si>
  <si>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</si>
  <si>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</si>
  <si>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</si>
  <si>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</si>
  <si>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</si>
  <si>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</si>
  <si>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</si>
  <si>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</si>
  <si>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</si>
  <si>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</si>
  <si>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</si>
  <si>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</si>
  <si>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</si>
  <si>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</si>
  <si>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</si>
  <si>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</si>
  <si>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</si>
  <si>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</si>
  <si>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</si>
  <si>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</si>
  <si>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</si>
  <si>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</si>
  <si>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</si>
  <si>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</si>
  <si>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</si>
  <si>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</si>
  <si>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</si>
  <si>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</si>
  <si>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</si>
  <si>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</si>
  <si>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</si>
  <si>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</si>
  <si>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</si>
  <si>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</si>
  <si>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</si>
  <si>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</si>
  <si>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</si>
  <si>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</si>
  <si>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</si>
  <si>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</si>
  <si>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</si>
  <si>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</si>
  <si>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</si>
  <si>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</si>
  <si>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</si>
  <si>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</si>
  <si>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</si>
  <si>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</si>
  <si>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</si>
  <si>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</si>
  <si>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</si>
  <si>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</si>
  <si>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</si>
  <si>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</si>
  <si>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</si>
  <si>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</si>
  <si>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</si>
  <si>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</si>
  <si>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</si>
  <si>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</si>
  <si>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</si>
  <si>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</si>
  <si>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</si>
  <si>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</si>
  <si>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</si>
  <si>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</si>
  <si>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</si>
  <si>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</si>
  <si>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</si>
  <si>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</si>
  <si>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</si>
  <si>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</si>
  <si>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</si>
  <si>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</si>
  <si>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</si>
  <si>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</si>
  <si>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</si>
  <si>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</si>
  <si>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</si>
  <si>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</si>
  <si>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</si>
  <si>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</si>
  <si>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</si>
  <si>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</si>
  <si>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</si>
  <si>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</si>
  <si>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</si>
  <si>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</si>
  <si>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</si>
  <si>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</si>
  <si>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</si>
  <si>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</si>
  <si>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</si>
  <si>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</si>
  <si>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</si>
  <si>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</si>
  <si>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</si>
  <si>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</si>
  <si>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</si>
  <si>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</si>
  <si>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</si>
  <si>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</si>
  <si>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</si>
  <si>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</si>
  <si>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</si>
  <si>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</si>
  <si>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</si>
  <si>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</si>
  <si>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</si>
  <si>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</si>
  <si>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</si>
  <si>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</si>
  <si>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</si>
  <si>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</si>
  <si>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</si>
  <si>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</si>
  <si>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</si>
  <si>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</si>
  <si>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</si>
  <si>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</si>
  <si>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</si>
  <si>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</si>
  <si>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</si>
  <si>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</si>
  <si>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</si>
  <si>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</si>
  <si>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</si>
  <si>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</si>
  <si>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</si>
  <si>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</si>
  <si>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</si>
  <si>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</si>
  <si>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</si>
  <si>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</si>
  <si>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</si>
  <si>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</si>
  <si>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</si>
  <si>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</si>
  <si>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</si>
  <si>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</si>
  <si>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</si>
  <si>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</si>
  <si>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</si>
  <si>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</si>
  <si>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</si>
  <si>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</si>
  <si>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</si>
  <si>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</si>
  <si>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</si>
  <si>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</si>
  <si>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</si>
  <si>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</si>
  <si>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</si>
  <si>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</si>
  <si>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</si>
  <si>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</si>
  <si>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</si>
  <si>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</si>
  <si>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</si>
  <si>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</si>
  <si>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</si>
  <si>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</si>
  <si>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</si>
  <si>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</si>
  <si>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</si>
  <si>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</si>
  <si>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</si>
  <si>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</si>
  <si>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</si>
  <si>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</si>
  <si>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</si>
  <si>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</si>
  <si>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</si>
  <si>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</si>
  <si>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</si>
  <si>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</si>
  <si>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</si>
  <si>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</si>
  <si>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</si>
  <si>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</si>
  <si>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</si>
  <si>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</si>
  <si>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</si>
  <si>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</si>
  <si>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</si>
  <si>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</si>
  <si>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</si>
  <si>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</si>
  <si>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</si>
  <si>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</si>
  <si>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</si>
  <si>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</si>
  <si>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</si>
  <si>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</si>
  <si>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</si>
  <si>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</si>
  <si>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</si>
  <si>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</si>
  <si>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</si>
  <si>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</si>
  <si>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</si>
  <si>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</si>
  <si>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</si>
  <si>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</si>
  <si>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</si>
  <si>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</si>
  <si>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</si>
  <si>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</si>
  <si>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</si>
  <si>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</si>
  <si>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</si>
  <si>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</si>
  <si>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</si>
  <si>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</si>
  <si>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</si>
  <si>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</si>
  <si>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</si>
  <si>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</si>
  <si>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</si>
  <si>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</si>
  <si>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</si>
  <si>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</si>
  <si>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</si>
  <si>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</si>
  <si>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</si>
  <si>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</si>
  <si>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</si>
  <si>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</si>
  <si>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</si>
  <si>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</si>
  <si>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</si>
  <si>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</si>
  <si>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</si>
  <si>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</si>
  <si>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</si>
  <si>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</si>
  <si>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</si>
  <si>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</si>
  <si>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</si>
  <si>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</si>
  <si>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</si>
  <si>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</si>
  <si>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</si>
  <si>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</si>
  <si>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</si>
  <si>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</si>
  <si>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</si>
  <si>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</si>
  <si>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</si>
  <si>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</si>
  <si>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</si>
  <si>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</si>
  <si>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</si>
  <si>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</si>
  <si>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</si>
  <si>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</si>
  <si>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</si>
  <si>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</si>
  <si>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</si>
  <si>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</si>
  <si>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</si>
  <si>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</si>
  <si>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</si>
  <si>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</si>
  <si>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</si>
  <si>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</si>
  <si>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</si>
  <si>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</si>
  <si>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</si>
  <si>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</si>
  <si>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</si>
  <si>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</si>
  <si>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</si>
  <si>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</si>
  <si>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</si>
  <si>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</si>
  <si>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</si>
  <si>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</si>
  <si>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</si>
  <si>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</si>
  <si>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</si>
  <si>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</si>
  <si>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</si>
  <si>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</si>
  <si>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</si>
  <si>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</si>
  <si>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</si>
  <si>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</si>
  <si>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</si>
  <si>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</si>
  <si>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</si>
  <si>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</si>
  <si>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</si>
  <si>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</si>
  <si>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</si>
  <si>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</si>
  <si>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</si>
  <si>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</si>
  <si>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</si>
  <si>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</si>
  <si>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</si>
  <si>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</si>
  <si>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</si>
  <si>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</si>
  <si>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</si>
  <si>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</si>
  <si>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</si>
  <si>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</si>
  <si>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</si>
  <si>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</si>
  <si>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</si>
  <si>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</si>
  <si>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</si>
  <si>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</si>
  <si>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</si>
  <si>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</si>
  <si>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</si>
  <si>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</si>
  <si>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</si>
  <si>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</si>
  <si>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</si>
  <si>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</si>
  <si>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</si>
  <si>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</si>
  <si>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</si>
  <si>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</si>
  <si>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</si>
  <si>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</si>
  <si>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</si>
  <si>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</si>
  <si>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</si>
  <si>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</si>
  <si>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</si>
  <si>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</si>
  <si>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</si>
  <si>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</si>
  <si>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</si>
  <si>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</si>
  <si>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</si>
  <si>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</si>
  <si>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</si>
  <si>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</si>
  <si>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</si>
  <si>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</si>
  <si>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</si>
  <si>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</si>
  <si>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</si>
  <si>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</si>
  <si>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</si>
  <si>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</si>
  <si>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</si>
  <si>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</si>
  <si>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</si>
  <si>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</si>
  <si>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</si>
  <si>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</si>
  <si>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</si>
  <si>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</si>
  <si>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</si>
  <si>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</si>
  <si>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</si>
  <si>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</si>
  <si>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</si>
  <si>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</si>
  <si>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</si>
  <si>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</si>
  <si>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</si>
  <si>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</si>
  <si>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</si>
  <si>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</si>
  <si>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</si>
  <si>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</si>
  <si>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</si>
  <si>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</si>
  <si>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</si>
  <si>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</si>
  <si>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</si>
  <si>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</si>
  <si>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</si>
  <si>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</si>
  <si>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</si>
  <si>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</si>
  <si>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</si>
  <si>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</si>
  <si>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</si>
  <si>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</si>
  <si>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</si>
  <si>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</si>
  <si>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</si>
  <si>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</si>
  <si>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</si>
  <si>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</si>
  <si>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</si>
  <si>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</si>
  <si>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</si>
  <si>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</si>
  <si>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</si>
  <si>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</si>
  <si>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</si>
  <si>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</si>
  <si>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</si>
  <si>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</si>
  <si>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</si>
  <si>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</si>
  <si>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</si>
  <si>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</si>
  <si>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</si>
  <si>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</si>
  <si>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</si>
  <si>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</si>
  <si>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</si>
  <si>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</si>
  <si>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</si>
  <si>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</si>
  <si>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</si>
  <si>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</si>
  <si>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</si>
  <si>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</si>
  <si>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</si>
  <si>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</si>
  <si>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</si>
  <si>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</si>
  <si>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</si>
  <si>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</si>
  <si>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</si>
  <si>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</si>
  <si>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</si>
  <si>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</si>
  <si>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</si>
  <si>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</si>
  <si>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</si>
  <si>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</si>
  <si>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</si>
  <si>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</si>
  <si>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</si>
  <si>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</si>
  <si>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</si>
  <si>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</si>
  <si>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</si>
  <si>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</si>
  <si>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</si>
  <si>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</si>
  <si>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</si>
  <si>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</si>
  <si>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</si>
  <si>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</si>
  <si>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</si>
  <si>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</si>
  <si>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</si>
  <si>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</si>
  <si>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</si>
  <si>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</si>
  <si>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</si>
  <si>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</si>
  <si>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</si>
  <si>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</si>
  <si>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</si>
  <si>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</si>
  <si>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</si>
  <si>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</si>
  <si>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</si>
  <si>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</si>
  <si>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</si>
  <si>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</si>
  <si>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</si>
  <si>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</si>
  <si>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</si>
  <si>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</si>
  <si>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</si>
  <si>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</si>
  <si>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</si>
  <si>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</si>
  <si>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</si>
  <si>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</si>
  <si>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</si>
  <si>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</si>
  <si>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</si>
  <si>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</si>
  <si>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</si>
  <si>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</si>
  <si>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</si>
  <si>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</si>
  <si>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</si>
  <si>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</si>
  <si>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</si>
  <si>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</si>
  <si>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</si>
  <si>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</si>
  <si>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</si>
  <si>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</si>
  <si>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</si>
  <si>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</si>
  <si>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</si>
  <si>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</si>
  <si>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</si>
  <si>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</si>
  <si>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</si>
  <si>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</si>
  <si>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</si>
  <si>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</si>
  <si>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</si>
  <si>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</si>
  <si>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</si>
  <si>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</si>
  <si>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</si>
  <si>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</si>
  <si>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</si>
  <si>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</si>
  <si>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</si>
  <si>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</si>
  <si>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</si>
  <si>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</si>
  <si>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</si>
  <si>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</si>
  <si>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</si>
  <si>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</si>
  <si>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</si>
  <si>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</si>
  <si>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</si>
  <si>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</si>
  <si>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</si>
  <si>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</si>
  <si>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</si>
  <si>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</si>
  <si>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</si>
  <si>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</si>
  <si>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</si>
  <si>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</si>
  <si>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</si>
  <si>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</si>
  <si>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</si>
  <si>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</si>
  <si>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</si>
  <si>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</si>
  <si>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</si>
  <si>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</si>
  <si>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</si>
  <si>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</si>
  <si>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</si>
  <si>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</si>
  <si>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</si>
  <si>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</si>
  <si>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</si>
  <si>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</si>
  <si>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</si>
  <si>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</si>
  <si>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</si>
  <si>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</si>
  <si>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</si>
  <si>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</si>
  <si>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</si>
  <si>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</si>
  <si>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</si>
  <si>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</si>
  <si>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</si>
  <si>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</si>
  <si>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</si>
  <si>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</si>
  <si>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</si>
  <si>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</si>
  <si>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</si>
  <si>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</si>
  <si>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</si>
  <si>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</si>
  <si>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</si>
  <si>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</si>
  <si>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</si>
  <si>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</si>
  <si>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</si>
  <si>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</si>
  <si>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</si>
  <si>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</si>
  <si>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</si>
  <si>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</si>
  <si>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</si>
  <si>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</si>
  <si>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</si>
  <si>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</si>
  <si>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</si>
  <si>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</si>
  <si>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</si>
  <si>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</si>
  <si>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</si>
  <si>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</si>
  <si>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</si>
  <si>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</si>
  <si>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</si>
  <si>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</si>
  <si>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</si>
  <si>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</si>
  <si>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</si>
  <si>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</si>
  <si>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</si>
  <si>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</si>
  <si>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</si>
  <si>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</si>
  <si>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</si>
  <si>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</si>
  <si>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</si>
  <si>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</si>
  <si>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</si>
  <si>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</si>
  <si>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</si>
  <si>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</si>
  <si>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</si>
  <si>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</si>
  <si>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</si>
  <si>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</si>
  <si>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</si>
  <si>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</si>
  <si>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</si>
  <si>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</si>
  <si>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</si>
  <si>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</si>
  <si>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</si>
  <si>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</si>
  <si>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</si>
  <si>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</si>
  <si>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</si>
  <si>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</si>
  <si>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</si>
  <si>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</si>
  <si>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</si>
  <si>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</si>
  <si>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</si>
  <si>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</si>
  <si>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</si>
  <si>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</si>
  <si>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</si>
  <si>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</si>
  <si>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</si>
  <si>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</si>
  <si>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</si>
  <si>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</si>
  <si>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</si>
  <si>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</si>
  <si>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</si>
  <si>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</si>
  <si>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</si>
  <si>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</si>
  <si>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</si>
  <si>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</si>
  <si>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</si>
  <si>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</si>
  <si>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</si>
  <si>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</si>
  <si>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</si>
  <si>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</si>
  <si>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</si>
  <si>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</si>
  <si>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</si>
  <si>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</si>
  <si>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</si>
  <si>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</si>
  <si>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</si>
  <si>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</si>
  <si>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</si>
  <si>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</si>
  <si>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</si>
  <si>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</si>
  <si>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</si>
  <si>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</si>
  <si>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</si>
  <si>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</si>
  <si>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</si>
  <si>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</si>
  <si>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</si>
  <si>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</si>
  <si>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</si>
  <si>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</si>
  <si>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</si>
  <si>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</si>
  <si>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</si>
  <si>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</si>
  <si>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</si>
  <si>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</si>
  <si>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</si>
  <si>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</si>
  <si>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</si>
  <si>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</si>
  <si>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</si>
  <si>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</si>
  <si>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</si>
  <si>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</si>
  <si>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</si>
  <si>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</si>
  <si>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</si>
  <si>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</si>
  <si>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</si>
  <si>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</si>
  <si>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</si>
  <si>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</si>
  <si>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</si>
  <si>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</si>
  <si>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</si>
  <si>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</si>
  <si>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</si>
  <si>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</si>
  <si>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</si>
  <si>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</si>
  <si>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</si>
  <si>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</si>
  <si>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</si>
  <si>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</si>
  <si>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</si>
  <si>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</si>
  <si>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</si>
  <si>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</si>
  <si>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</si>
  <si>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</si>
  <si>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</si>
  <si>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</si>
  <si>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</si>
  <si>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</si>
  <si>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</si>
  <si>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</si>
  <si>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</si>
  <si>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</si>
  <si>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</si>
  <si>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</si>
  <si>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</si>
  <si>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</si>
  <si>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</si>
  <si>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</si>
  <si>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</si>
  <si>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</si>
  <si>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</si>
  <si>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</si>
  <si>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</si>
  <si>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</si>
  <si>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</si>
  <si>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</si>
  <si>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</si>
  <si>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</si>
  <si>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</si>
  <si>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</si>
  <si>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</si>
  <si>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</si>
  <si>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</si>
  <si>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</si>
  <si>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</si>
  <si>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</si>
  <si>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</si>
  <si>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</si>
  <si>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</si>
  <si>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</si>
  <si>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</si>
  <si>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</si>
  <si>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</si>
  <si>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</si>
  <si>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</si>
  <si>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</si>
  <si>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</si>
  <si>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</si>
  <si>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</si>
  <si>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</si>
  <si>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</si>
  <si>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</si>
  <si>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</si>
  <si>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</si>
  <si>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</si>
  <si>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</si>
  <si>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</si>
  <si>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</si>
  <si>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</si>
  <si>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</si>
  <si>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</si>
  <si>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</si>
  <si>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</si>
  <si>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</si>
  <si>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</si>
  <si>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</si>
  <si>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</si>
  <si>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</si>
  <si>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</si>
  <si>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</si>
  <si>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</si>
  <si>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</si>
  <si>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</si>
  <si>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</si>
  <si>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</si>
  <si>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</si>
  <si>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</si>
  <si>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</si>
  <si>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</si>
  <si>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</si>
  <si>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</si>
  <si>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</si>
  <si>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</si>
  <si>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</si>
  <si>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</si>
  <si>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</si>
  <si>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</si>
  <si>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</si>
  <si>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</si>
  <si>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</si>
  <si>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</si>
  <si>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</si>
  <si>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</si>
  <si>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</si>
  <si>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</si>
  <si>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</si>
  <si>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</si>
  <si>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IO</t>
  </si>
  <si>
    <t>PLC</t>
  </si>
  <si>
    <t>Tag</t>
  </si>
  <si>
    <t>Short_Desc_1</t>
  </si>
  <si>
    <t>Short_Desc_2</t>
  </si>
  <si>
    <t>Short_Desc_3</t>
  </si>
  <si>
    <t>Catalog_No.</t>
  </si>
  <si>
    <t>Panel</t>
  </si>
  <si>
    <t>Channel</t>
  </si>
  <si>
    <t>Address</t>
  </si>
  <si>
    <t>Notes</t>
  </si>
  <si>
    <t>Addressing</t>
  </si>
  <si>
    <t>Tag Info</t>
  </si>
  <si>
    <t>PLC Card Info</t>
  </si>
  <si>
    <t>Pin</t>
  </si>
  <si>
    <t>Index</t>
  </si>
  <si>
    <t>Prototype</t>
  </si>
  <si>
    <t>``</t>
  </si>
  <si>
    <t>Base_Tag</t>
  </si>
  <si>
    <t>Prefix</t>
  </si>
  <si>
    <t>Suffix</t>
  </si>
  <si>
    <t>IO_Tag</t>
  </si>
  <si>
    <t>test</t>
  </si>
  <si>
    <t>PRE</t>
  </si>
  <si>
    <t>POST</t>
  </si>
  <si>
    <t>d</t>
  </si>
  <si>
    <t>s</t>
  </si>
  <si>
    <t>Drawing Filename</t>
  </si>
  <si>
    <t>Dwg_Type</t>
  </si>
  <si>
    <t>ELE01</t>
  </si>
  <si>
    <t>Dwg_Base</t>
  </si>
  <si>
    <t>Dwg_Index</t>
  </si>
  <si>
    <t>Dwg_Suffix</t>
  </si>
  <si>
    <t>Filename</t>
  </si>
  <si>
    <t>jobNumber</t>
  </si>
  <si>
    <t>Dwg_Number</t>
  </si>
  <si>
    <t>IO_Summary</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</si>
  <si>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</si>
  <si>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</si>
  <si>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</si>
  <si>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</si>
  <si>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</si>
  <si>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</si>
  <si>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</si>
  <si>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</si>
  <si>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</si>
  <si>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</si>
  <si>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</si>
  <si>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</si>
  <si>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</si>
  <si>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</si>
  <si>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</si>
  <si>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</si>
  <si>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</si>
  <si>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</si>
  <si>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</si>
  <si>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</si>
  <si>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</si>
  <si>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</si>
  <si>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</si>
  <si>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</si>
  <si>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</si>
  <si>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</si>
  <si>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</si>
  <si>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</si>
  <si>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</si>
  <si>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</si>
  <si>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</si>
  <si>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</si>
  <si>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</si>
  <si>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</si>
  <si>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</si>
  <si>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</si>
  <si>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</si>
  <si>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</si>
  <si>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</si>
  <si>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</si>
  <si>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</si>
  <si>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</si>
  <si>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</si>
  <si>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</si>
  <si>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</si>
  <si>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</si>
  <si>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</si>
  <si>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</si>
  <si>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</si>
  <si>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</si>
  <si>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</si>
  <si>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</si>
  <si>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</si>
  <si>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</si>
  <si>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</si>
  <si>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</si>
  <si>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</si>
  <si>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</si>
  <si>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</si>
  <si>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</si>
  <si>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</si>
  <si>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</si>
  <si>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</si>
  <si>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</si>
  <si>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</si>
  <si>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</si>
  <si>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</si>
  <si>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</si>
  <si>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</si>
  <si>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</si>
  <si>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</si>
  <si>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</si>
  <si>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</si>
  <si>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</si>
  <si>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</si>
  <si>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</si>
  <si>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</si>
  <si>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</si>
  <si>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</si>
  <si>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</si>
  <si>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</si>
  <si>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</si>
  <si>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</si>
  <si>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</si>
  <si>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</si>
  <si>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</si>
  <si>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</si>
  <si>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</si>
  <si>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</si>
  <si>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</si>
  <si>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</si>
  <si>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</si>
  <si>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</si>
  <si>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</si>
  <si>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</si>
  <si>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</si>
  <si>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</si>
  <si>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</si>
  <si>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38025-ELE01-301</t>
  </si>
  <si>
    <t>38025-ELE01-302</t>
  </si>
  <si>
    <t>38025-ELE01-304</t>
  </si>
  <si>
    <t>38025-ELE01-305</t>
  </si>
  <si>
    <t>S:\Elecdes\prototypes\v6\INSTRUMENTATION\BELIMO_VLV_VARIANT</t>
  </si>
  <si>
    <t>BMCC</t>
  </si>
  <si>
    <t>BRIO</t>
  </si>
  <si>
    <t>DBF ENTRIES</t>
  </si>
  <si>
    <t>this is a test</t>
  </si>
  <si>
    <t>test2</t>
  </si>
  <si>
    <t>foo</t>
  </si>
  <si>
    <t>bar</t>
  </si>
  <si>
    <t>testVa</t>
  </si>
  <si>
    <t xml:space="preserve"> </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</si>
  <si>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</si>
  <si>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</si>
  <si>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</si>
  <si>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</si>
  <si>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</si>
  <si>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</si>
  <si>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</si>
  <si>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</si>
  <si>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</si>
  <si>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</si>
  <si>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</si>
  <si>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</si>
  <si>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</si>
  <si>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</si>
  <si>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</si>
  <si>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</si>
  <si>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</si>
  <si>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</si>
  <si>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</si>
  <si>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</si>
  <si>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</si>
  <si>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</si>
  <si>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</si>
  <si>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</si>
  <si>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</si>
  <si>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</si>
  <si>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</si>
  <si>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</si>
  <si>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</si>
  <si>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</si>
  <si>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</si>
  <si>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</si>
  <si>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</si>
  <si>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</si>
  <si>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</si>
  <si>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</si>
  <si>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</si>
  <si>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</si>
  <si>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</si>
  <si>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</si>
  <si>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</si>
  <si>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</si>
  <si>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</si>
  <si>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</si>
  <si>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</si>
  <si>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</si>
  <si>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</si>
  <si>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</si>
  <si>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</si>
  <si>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</si>
  <si>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</si>
  <si>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</si>
  <si>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</si>
  <si>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</si>
  <si>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</si>
  <si>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</si>
  <si>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</si>
  <si>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</si>
  <si>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</si>
  <si>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</si>
  <si>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</si>
  <si>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</si>
  <si>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</si>
  <si>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</si>
  <si>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</si>
  <si>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</si>
  <si>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</si>
  <si>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</si>
  <si>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</si>
  <si>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</si>
  <si>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</si>
  <si>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</si>
  <si>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</si>
  <si>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</si>
  <si>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</si>
  <si>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</si>
  <si>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</si>
  <si>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</si>
  <si>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</si>
  <si>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</si>
  <si>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</si>
  <si>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</si>
  <si>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</si>
  <si>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</si>
  <si>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</si>
  <si>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</si>
  <si>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</si>
  <si>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</si>
  <si>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</si>
  <si>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</si>
  <si>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</si>
  <si>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</si>
  <si>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</si>
  <si>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</si>
  <si>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</si>
  <si>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</si>
  <si>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</si>
  <si>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</si>
  <si>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</si>
  <si>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</si>
  <si>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</si>
  <si>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</si>
  <si>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</si>
  <si>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</si>
  <si>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</si>
  <si>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</si>
  <si>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</si>
  <si>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</si>
  <si>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</si>
  <si>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</si>
  <si>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</si>
  <si>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</si>
  <si>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</si>
  <si>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</si>
  <si>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</si>
  <si>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</si>
  <si>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</si>
  <si>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</si>
  <si>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</si>
  <si>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</si>
  <si>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</si>
  <si>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</si>
  <si>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</si>
  <si>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</si>
  <si>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</si>
  <si>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</si>
  <si>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</si>
  <si>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</si>
  <si>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</si>
  <si>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</si>
  <si>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</si>
  <si>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</si>
  <si>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</si>
  <si>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</si>
  <si>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</si>
  <si>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</si>
  <si>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</si>
  <si>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</si>
  <si>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</si>
  <si>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</si>
  <si>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</si>
  <si>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</si>
  <si>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</si>
  <si>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</si>
  <si>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</si>
  <si>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</si>
  <si>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</si>
  <si>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</si>
  <si>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</si>
  <si>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</si>
  <si>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</si>
  <si>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</si>
  <si>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</si>
  <si>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</si>
  <si>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</si>
  <si>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</si>
  <si>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</si>
  <si>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</si>
  <si>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</si>
  <si>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</si>
  <si>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</si>
  <si>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</si>
  <si>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</si>
  <si>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</si>
  <si>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</si>
  <si>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</si>
  <si>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</si>
  <si>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</si>
  <si>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</si>
  <si>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</si>
  <si>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</si>
  <si>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</si>
  <si>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</si>
  <si>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</si>
  <si>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</si>
  <si>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</si>
  <si>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</si>
  <si>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</si>
  <si>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</si>
  <si>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</si>
  <si>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</si>
  <si>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</si>
  <si>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</si>
  <si>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</si>
  <si>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</si>
  <si>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</si>
  <si>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</si>
  <si>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</si>
  <si>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</si>
  <si>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</si>
  <si>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</si>
  <si>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</si>
  <si>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</si>
  <si>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</si>
  <si>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</si>
  <si>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</si>
  <si>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</si>
  <si>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</si>
  <si>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</si>
  <si>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</si>
  <si>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</si>
  <si>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</si>
  <si>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</si>
  <si>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</si>
  <si>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</si>
  <si>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</si>
  <si>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</si>
  <si>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</si>
  <si>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</si>
  <si>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</si>
  <si>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</si>
  <si>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</si>
  <si>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</si>
  <si>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</si>
  <si>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</si>
  <si>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</si>
  <si>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</si>
  <si>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</si>
  <si>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</si>
  <si>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</si>
  <si>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</si>
  <si>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</si>
  <si>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</si>
  <si>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</si>
  <si>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</si>
  <si>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</si>
  <si>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</si>
  <si>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</si>
  <si>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</si>
  <si>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</si>
  <si>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</si>
  <si>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</si>
  <si>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</si>
  <si>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</si>
  <si>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</si>
  <si>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</si>
  <si>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</si>
  <si>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</si>
  <si>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</si>
  <si>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</si>
  <si>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</si>
  <si>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</si>
  <si>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</si>
  <si>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</si>
  <si>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</si>
  <si>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</si>
  <si>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</si>
  <si>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</si>
  <si>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</si>
  <si>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</si>
  <si>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</si>
  <si>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</si>
  <si>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</si>
  <si>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</si>
  <si>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</si>
  <si>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</si>
  <si>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</si>
  <si>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</si>
  <si>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</si>
  <si>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</si>
  <si>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</si>
  <si>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</si>
  <si>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</si>
  <si>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</si>
  <si>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</si>
  <si>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</si>
  <si>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</si>
  <si>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</si>
  <si>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</si>
  <si>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</si>
  <si>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</si>
  <si>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</si>
  <si>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</si>
  <si>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</si>
  <si>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</si>
  <si>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</si>
  <si>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</si>
  <si>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</si>
  <si>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</si>
  <si>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</si>
  <si>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</si>
  <si>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</si>
  <si>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</si>
  <si>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</si>
  <si>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</si>
  <si>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</si>
  <si>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</si>
  <si>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</si>
  <si>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</si>
  <si>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</si>
  <si>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</si>
  <si>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</si>
  <si>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</si>
  <si>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</si>
  <si>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</si>
  <si>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</si>
  <si>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</si>
  <si>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</si>
  <si>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</si>
  <si>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</si>
  <si>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</si>
  <si>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</si>
  <si>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</si>
  <si>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</si>
  <si>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</si>
  <si>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</si>
  <si>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</si>
  <si>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</si>
  <si>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</si>
  <si>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</si>
  <si>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</si>
  <si>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</si>
  <si>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</si>
  <si>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</si>
  <si>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</si>
  <si>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</si>
  <si>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</si>
  <si>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</si>
  <si>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</si>
  <si>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</si>
  <si>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</si>
  <si>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</si>
  <si>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</si>
  <si>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</si>
  <si>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</si>
  <si>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</si>
  <si>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</si>
  <si>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</si>
  <si>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</si>
  <si>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</si>
  <si>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</si>
  <si>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</si>
  <si>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</si>
  <si>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</si>
  <si>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</si>
  <si>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</si>
  <si>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</si>
  <si>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</si>
  <si>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</si>
  <si>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</si>
  <si>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</si>
  <si>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</si>
  <si>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</si>
  <si>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</si>
  <si>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</si>
  <si>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</si>
  <si>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</si>
  <si>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</si>
  <si>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</si>
  <si>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</si>
  <si>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</si>
  <si>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</si>
  <si>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</si>
  <si>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</si>
  <si>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</si>
  <si>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</si>
  <si>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</si>
  <si>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</si>
  <si>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</si>
  <si>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</si>
  <si>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</si>
  <si>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</si>
  <si>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</si>
  <si>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</si>
  <si>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</si>
  <si>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</si>
  <si>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</si>
  <si>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</si>
  <si>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</si>
  <si>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</si>
  <si>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</si>
  <si>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</si>
  <si>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</si>
  <si>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</si>
  <si>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</si>
  <si>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</si>
  <si>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</si>
  <si>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</si>
  <si>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</si>
  <si>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</si>
  <si>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</si>
  <si>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</si>
  <si>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</si>
  <si>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</si>
  <si>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</si>
  <si>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</si>
  <si>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</si>
  <si>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</si>
  <si>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</si>
  <si>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</si>
  <si>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</si>
  <si>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</si>
  <si>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</si>
  <si>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</si>
  <si>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</si>
  <si>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</si>
  <si>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</si>
  <si>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</si>
  <si>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</si>
  <si>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</si>
  <si>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</si>
  <si>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</si>
  <si>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</si>
  <si>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</si>
  <si>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</si>
  <si>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</si>
  <si>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</si>
  <si>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</si>
  <si>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</si>
  <si>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</si>
  <si>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</si>
  <si>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</si>
  <si>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</si>
  <si>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</si>
  <si>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</si>
  <si>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</si>
  <si>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</si>
  <si>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</si>
  <si>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</si>
  <si>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</si>
  <si>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</si>
  <si>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</si>
  <si>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</si>
  <si>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</si>
  <si>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</si>
  <si>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</si>
  <si>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</si>
  <si>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</si>
  <si>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</si>
  <si>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</si>
  <si>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</si>
  <si>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</si>
  <si>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</si>
  <si>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</si>
  <si>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</si>
  <si>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</si>
  <si>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</si>
  <si>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</si>
  <si>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</si>
  <si>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</si>
  <si>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</si>
  <si>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</si>
  <si>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</si>
  <si>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</si>
  <si>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</si>
  <si>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</si>
  <si>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</si>
  <si>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</si>
  <si>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</si>
  <si>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</si>
  <si>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</si>
  <si>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</si>
  <si>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</si>
  <si>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</si>
  <si>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</si>
  <si>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</si>
  <si>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</si>
  <si>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</si>
  <si>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</si>
  <si>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</si>
  <si>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</si>
  <si>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</si>
  <si>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</si>
  <si>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</si>
  <si>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</si>
  <si>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</si>
  <si>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</si>
  <si>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</si>
  <si>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</si>
  <si>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</si>
  <si>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</si>
  <si>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</si>
  <si>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</si>
  <si>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</si>
  <si>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</si>
  <si>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</si>
  <si>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</si>
  <si>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</si>
  <si>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</si>
  <si>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</si>
  <si>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</si>
  <si>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</si>
  <si>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</si>
  <si>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</si>
  <si>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</si>
  <si>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</si>
  <si>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</si>
  <si>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</si>
  <si>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</si>
  <si>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</si>
  <si>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</si>
  <si>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</si>
  <si>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</si>
  <si>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</si>
  <si>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</si>
  <si>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</si>
  <si>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</si>
  <si>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</si>
  <si>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</si>
  <si>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</si>
  <si>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</si>
  <si>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</si>
  <si>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</si>
  <si>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</si>
  <si>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</si>
  <si>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</si>
  <si>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</si>
  <si>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</si>
  <si>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</si>
  <si>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</si>
  <si>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</si>
  <si>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</si>
  <si>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</si>
  <si>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</si>
  <si>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</si>
  <si>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</si>
  <si>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</si>
  <si>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</si>
  <si>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</si>
  <si>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</si>
  <si>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</si>
  <si>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</si>
  <si>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</si>
  <si>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</si>
  <si>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</si>
  <si>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</si>
  <si>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</si>
  <si>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</si>
  <si>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</si>
  <si>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</si>
  <si>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</si>
  <si>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</si>
  <si>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</si>
  <si>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</si>
  <si>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</si>
  <si>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</si>
  <si>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</si>
  <si>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</si>
  <si>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</si>
  <si>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</si>
  <si>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</si>
  <si>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</si>
  <si>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</si>
  <si>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</si>
  <si>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</si>
  <si>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</si>
  <si>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</si>
  <si>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</si>
  <si>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</si>
  <si>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</si>
  <si>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</si>
  <si>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</si>
  <si>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</si>
  <si>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</si>
  <si>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</si>
  <si>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</si>
  <si>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</si>
  <si>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</si>
  <si>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</si>
  <si>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</si>
  <si>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</si>
  <si>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</si>
  <si>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</si>
  <si>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</si>
  <si>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</si>
  <si>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</si>
  <si>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</si>
  <si>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</si>
  <si>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</si>
  <si>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</si>
  <si>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</si>
  <si>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</si>
  <si>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</si>
  <si>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</si>
  <si>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</si>
  <si>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</si>
  <si>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</si>
  <si>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</si>
  <si>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</si>
  <si>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</si>
  <si>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</si>
  <si>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</si>
  <si>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</si>
  <si>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</si>
  <si>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</si>
  <si>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</si>
  <si>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</si>
  <si>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</si>
  <si>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</si>
  <si>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</si>
  <si>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</si>
  <si>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</si>
  <si>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</si>
  <si>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</si>
  <si>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</si>
  <si>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</si>
  <si>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</si>
  <si>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</si>
  <si>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</si>
  <si>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</si>
  <si>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</si>
  <si>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</si>
  <si>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</si>
  <si>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</si>
  <si>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</si>
  <si>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</si>
  <si>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</si>
  <si>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</si>
  <si>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</si>
  <si>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</si>
  <si>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</si>
  <si>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</si>
  <si>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</si>
  <si>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</si>
  <si>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</si>
  <si>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</si>
  <si>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</si>
  <si>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</si>
  <si>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</si>
  <si>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</si>
  <si>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</si>
  <si>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</si>
  <si>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</si>
  <si>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</si>
  <si>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</si>
  <si>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</si>
  <si>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</si>
  <si>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</si>
  <si>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</si>
  <si>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</si>
  <si>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</si>
  <si>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</si>
  <si>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</si>
  <si>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</si>
  <si>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</si>
  <si>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</si>
  <si>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</si>
  <si>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</si>
  <si>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</si>
  <si>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</si>
  <si>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</si>
  <si>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</si>
  <si>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</si>
  <si>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</si>
  <si>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</si>
  <si>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</si>
  <si>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</si>
  <si>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</si>
  <si>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</si>
  <si>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</si>
  <si>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</si>
  <si>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</si>
  <si>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</si>
  <si>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</si>
  <si>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</si>
  <si>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DEVICES</t>
  </si>
  <si>
    <t>propose we get kpa to split devices in areas / levels etc</t>
  </si>
  <si>
    <t>DESCRIPTION</t>
  </si>
  <si>
    <t>TYPICAL</t>
  </si>
  <si>
    <t>PID</t>
  </si>
  <si>
    <t>PID_AREA</t>
  </si>
  <si>
    <t>ROOM</t>
  </si>
  <si>
    <t>CABINET</t>
  </si>
  <si>
    <t>NOTES</t>
  </si>
  <si>
    <t>FIELD_IO</t>
  </si>
  <si>
    <t>KPA_FLOORX_IO</t>
  </si>
  <si>
    <t>KPA_FUEL_STATION_IO</t>
  </si>
  <si>
    <t>BELIMO_VLV__</t>
  </si>
  <si>
    <t>BB1CV413_OPEN</t>
  </si>
  <si>
    <t>BB1CV413_CLOSE</t>
  </si>
  <si>
    <t>BIN_VLV_2DO_M0</t>
  </si>
  <si>
    <t>BB1BU500_DO_IF1</t>
  </si>
  <si>
    <t>RESERVATION_IO</t>
  </si>
  <si>
    <t>BB1BU500_DO_IF2</t>
  </si>
  <si>
    <t>BURNER_M0</t>
  </si>
  <si>
    <t>BB1BU500_DO_IF3</t>
  </si>
  <si>
    <t>BURNER_M1</t>
  </si>
  <si>
    <t>BB1BU500_DO_IF4</t>
  </si>
  <si>
    <t>BURNER_M2</t>
  </si>
  <si>
    <t>BB1BU500_DO_IF5</t>
  </si>
  <si>
    <t>BURNER_M3</t>
  </si>
  <si>
    <t>BB1BU500_DI_IF1</t>
  </si>
  <si>
    <t>BURNER_M4</t>
  </si>
  <si>
    <t>BB1BU500_DI_IF2</t>
  </si>
  <si>
    <t>BURNER_M5</t>
  </si>
  <si>
    <t>BB1BU500_DI_IF3</t>
  </si>
  <si>
    <t>BURNER_M6</t>
  </si>
  <si>
    <t>BB1BU500_DI_IF4</t>
  </si>
  <si>
    <t>BURNER_M7</t>
  </si>
  <si>
    <t>BB1BU500_DI_IF5</t>
  </si>
  <si>
    <t>BURNER_M8</t>
  </si>
  <si>
    <t>BB1BU500_AO_IF1</t>
  </si>
  <si>
    <t>BURNER_M9</t>
  </si>
  <si>
    <t>BB1BU500_AO_IF2</t>
  </si>
  <si>
    <t>BURNER_M10</t>
  </si>
  <si>
    <t>BB1BU500_AI_IF1</t>
  </si>
  <si>
    <t>BURNER_M11</t>
  </si>
  <si>
    <t>BB1BU500_AI_IF2</t>
  </si>
  <si>
    <t>BURNER_M12</t>
  </si>
  <si>
    <t>BB1EM402_FAULT_DI</t>
  </si>
  <si>
    <t>BB1EM402_RUNNING_DI</t>
  </si>
  <si>
    <t>COMPR_M0</t>
  </si>
  <si>
    <t>BB1EM402_RESERVE_DI</t>
  </si>
  <si>
    <t>COMPR_M1</t>
  </si>
  <si>
    <t>BB1EM402_RUN_DO</t>
  </si>
  <si>
    <t>COMPR_M2</t>
  </si>
  <si>
    <t>BB1EM402_FAULT_ACK_DO</t>
  </si>
  <si>
    <t>COMPR_M3</t>
  </si>
  <si>
    <t>BB1EM403_FAULT_DI</t>
  </si>
  <si>
    <t>BB1EM403_RUNNING_DI</t>
  </si>
  <si>
    <t>BB1EM403_RESERVE_DI</t>
  </si>
  <si>
    <t>BB1EM403_RUN_DO</t>
  </si>
  <si>
    <t>BB1EM403_FAULT_ACK_DO</t>
  </si>
  <si>
    <t>BB1CV200_SETPOINT</t>
  </si>
  <si>
    <t>BB1CV200_POSITION</t>
  </si>
  <si>
    <t>CONT_VLV_M0</t>
  </si>
  <si>
    <t>BB1CV001_SETPOINT</t>
  </si>
  <si>
    <t>BB1CV001_POSITION</t>
  </si>
  <si>
    <t>BB1CV002_SETPOINT</t>
  </si>
  <si>
    <t>BB1CV002_POSITION</t>
  </si>
  <si>
    <t>BB1DM300_SETPOINT</t>
  </si>
  <si>
    <t>BB1DM300_POSITION</t>
  </si>
  <si>
    <t>BB1DM400_SETPOINT</t>
  </si>
  <si>
    <t>BB1DM400_POSITION</t>
  </si>
  <si>
    <t>BB1DM550_SETPOINT</t>
  </si>
  <si>
    <t>BB1DM550_POSITION</t>
  </si>
  <si>
    <t>BB1DM301_SETPOINT</t>
  </si>
  <si>
    <t>BB1DM301_POSITION</t>
  </si>
  <si>
    <t>BB1DM302_SETPOINT</t>
  </si>
  <si>
    <t>BB1DM302_POSITION</t>
  </si>
  <si>
    <t>BB1DM304_SETPOINT</t>
  </si>
  <si>
    <t>BB1DM304_POSITION</t>
  </si>
  <si>
    <t>BB1DM303_SETPOINT</t>
  </si>
  <si>
    <t>BB1DM303_POSITION</t>
  </si>
  <si>
    <t>BB1CV004_SETPOINT</t>
  </si>
  <si>
    <t>BB1CV004_POSITION</t>
  </si>
  <si>
    <t>BB1CV402_SETPOINT</t>
  </si>
  <si>
    <t>BB1CV402_POSITION</t>
  </si>
  <si>
    <t>BB1CV403_SETPOINT</t>
  </si>
  <si>
    <t>BB1CV403_POSITION</t>
  </si>
  <si>
    <t>KPA_PLC</t>
  </si>
  <si>
    <t>MEAS_ANA_DETAIL</t>
  </si>
  <si>
    <t>MEAS_ANA_240V</t>
  </si>
  <si>
    <t>MEAS_BIN_DETAIL</t>
  </si>
  <si>
    <t>ESP_PLC</t>
  </si>
  <si>
    <t>BB1IV002_OPEN</t>
  </si>
  <si>
    <t>MTR_VLV_M0</t>
  </si>
  <si>
    <t>BB1IV002_CLOSE</t>
  </si>
  <si>
    <t>MTR_VLV_M1</t>
  </si>
  <si>
    <t>BB1IV002_OPENED</t>
  </si>
  <si>
    <t>MTR_VLV_M2</t>
  </si>
  <si>
    <t>BB1IV002_CLOSED</t>
  </si>
  <si>
    <t>MTR_VLV_M3</t>
  </si>
  <si>
    <t>BB1IV002_FAULT</t>
  </si>
  <si>
    <t>MTR_VLV_M4</t>
  </si>
  <si>
    <t>BB1IV002_POSITION</t>
  </si>
  <si>
    <t>MTR_VLV_M5</t>
  </si>
  <si>
    <t>BB1IV003_OPEN</t>
  </si>
  <si>
    <t>BB1IV003_CLOSE</t>
  </si>
  <si>
    <t>BB1IV003_OPENED</t>
  </si>
  <si>
    <t>BB1IV003_CLOSED</t>
  </si>
  <si>
    <t>BB1IV003_FAULT</t>
  </si>
  <si>
    <t>BB1IV003_POSITION</t>
  </si>
  <si>
    <t>BB1IV202_OPEN</t>
  </si>
  <si>
    <t>BB1IV202_CLOSE</t>
  </si>
  <si>
    <t>BB1IV202_OPENED</t>
  </si>
  <si>
    <t>BB1IV202_CLOSED</t>
  </si>
  <si>
    <t>BB1IV202_FAULT</t>
  </si>
  <si>
    <t>BB1IV202_POSITION</t>
  </si>
  <si>
    <t>BB1CV201_OPEN</t>
  </si>
  <si>
    <t>BB1CV201_CLOSE</t>
  </si>
  <si>
    <t>BB1CV201_OPENED</t>
  </si>
  <si>
    <t>BB1CV201_CLOSED</t>
  </si>
  <si>
    <t>BB1CV201_FAULT</t>
  </si>
  <si>
    <t>BB1CV201_POSITION</t>
  </si>
  <si>
    <t>BB1IV201_OPEN</t>
  </si>
  <si>
    <t>BB1IV201_CLOSE</t>
  </si>
  <si>
    <t>BB1IV201_OPENED</t>
  </si>
  <si>
    <t>BB1IV201_CLOSED</t>
  </si>
  <si>
    <t>BB1IV201_FAULT</t>
  </si>
  <si>
    <t>BB1IV201_POSITION</t>
  </si>
  <si>
    <t>BB1IV200_OPEN</t>
  </si>
  <si>
    <t>BB1IV200_CLOSE</t>
  </si>
  <si>
    <t>BB1IV200_OPENED</t>
  </si>
  <si>
    <t>BB1IV200_CLOSED</t>
  </si>
  <si>
    <t>BB1IV200_FAULT</t>
  </si>
  <si>
    <t>BB1IV200_POSITION</t>
  </si>
  <si>
    <t>BB1IV203_OPEN</t>
  </si>
  <si>
    <t>BB1IV203_CLOSE</t>
  </si>
  <si>
    <t>BB1IV203_OPENED</t>
  </si>
  <si>
    <t>BB1IV203_CLOSED</t>
  </si>
  <si>
    <t>BB1IV203_FAULT</t>
  </si>
  <si>
    <t>BB1IV203_POSITION</t>
  </si>
  <si>
    <t>MTR_VLV_DETAIL</t>
  </si>
  <si>
    <t>BB1CV003_OPEN</t>
  </si>
  <si>
    <t>BB1CV003_CLOSE</t>
  </si>
  <si>
    <t>BB1CV003_OPENED</t>
  </si>
  <si>
    <t>BB1CV003_CLOSED</t>
  </si>
  <si>
    <t>BB1CV003_FAULT</t>
  </si>
  <si>
    <t>BB1CV003_POSITION</t>
  </si>
  <si>
    <t>BB1CV203_OPEN</t>
  </si>
  <si>
    <t>BB1CV203_CLOSE</t>
  </si>
  <si>
    <t>BB1CV203_OPENED</t>
  </si>
  <si>
    <t>BB1CV203_CLOSED</t>
  </si>
  <si>
    <t>BB1CV203_FAULT</t>
  </si>
  <si>
    <t>BB1CV203_POSITION</t>
  </si>
  <si>
    <t>BB1CV202_OPEN</t>
  </si>
  <si>
    <t>BB1CV202_CLOSE</t>
  </si>
  <si>
    <t>BB1CV202_OPENED</t>
  </si>
  <si>
    <t>BB1CV202_CLOSED</t>
  </si>
  <si>
    <t>BB1CV202_FAULT</t>
  </si>
  <si>
    <t>BB1CV202_POSITION</t>
  </si>
  <si>
    <t>BB1IV204_OPEN</t>
  </si>
  <si>
    <t>BB1IV204_CLOSE</t>
  </si>
  <si>
    <t>BB1IV204_OPENED</t>
  </si>
  <si>
    <t>BB1IV204_CLOSED</t>
  </si>
  <si>
    <t>BB1IV204_FAULT</t>
  </si>
  <si>
    <t>BB1IV204_POSITION</t>
  </si>
  <si>
    <t>BB1IV205_OPEN</t>
  </si>
  <si>
    <t>BB1IV205_CLOSE</t>
  </si>
  <si>
    <t>BB1IV205_OPENED</t>
  </si>
  <si>
    <t>BB1IV205_CLOSED</t>
  </si>
  <si>
    <t>BB1IV205_FAULT</t>
  </si>
  <si>
    <t>BB1IV205_POSITION</t>
  </si>
  <si>
    <t>BB1IV206_OPEN</t>
  </si>
  <si>
    <t>BB1IV206_CLOSE</t>
  </si>
  <si>
    <t>BB1IV206_OPENED</t>
  </si>
  <si>
    <t>BB1IV206_CLOSED</t>
  </si>
  <si>
    <t>BB1IV206_FAULT</t>
  </si>
  <si>
    <t>BB1IV206_POSITION</t>
  </si>
  <si>
    <t>BB1FM001_ESTOP</t>
  </si>
  <si>
    <t>OESA_3ph_M0</t>
  </si>
  <si>
    <t>BB1FM001_RUNNING</t>
  </si>
  <si>
    <t>OESA_3ph_M1</t>
  </si>
  <si>
    <t>BB1FM001_MAN_AUTO</t>
  </si>
  <si>
    <t>OESA_3ph_M2</t>
  </si>
  <si>
    <t>BB1FM001_FAULT</t>
  </si>
  <si>
    <t>OESA_3ph_M3</t>
  </si>
  <si>
    <t>BB1FM001_VOLTAGE_OK</t>
  </si>
  <si>
    <t>OESA_3ph_M4</t>
  </si>
  <si>
    <t>BB1FM001_START_STOP</t>
  </si>
  <si>
    <t>OESA_3ph_M5</t>
  </si>
  <si>
    <t>BB1FG300_ESP_COLLECTIVE_ALARM</t>
  </si>
  <si>
    <t>ESP_DI_DO_M0</t>
  </si>
  <si>
    <t>BB1FG300_ESP_COLLECTIVE_WARNING</t>
  </si>
  <si>
    <t>ESP_DI_DO_M1</t>
  </si>
  <si>
    <t>BB1FG300_ESP_IN_STANDBY</t>
  </si>
  <si>
    <t>ESP_DI_DO_M2</t>
  </si>
  <si>
    <t>BB1FG300_ESP_IN_OPERATION</t>
  </si>
  <si>
    <t>ESP_DI_DO_M3</t>
  </si>
  <si>
    <t>BB1FG300_ESP_SPARE_DI1</t>
  </si>
  <si>
    <t>ESP_DI_DO_M4</t>
  </si>
  <si>
    <t>BB1FG300_ESP_SPARE_DI2</t>
  </si>
  <si>
    <t>ESP_DI_DO_M5</t>
  </si>
  <si>
    <t>BB1FG300_ESP_SPARE_DI3</t>
  </si>
  <si>
    <t>ESP_DI_DO_M6</t>
  </si>
  <si>
    <t>BB1FG300_ESP_SPARE_DI4</t>
  </si>
  <si>
    <t>ESP_DI_DO_M7</t>
  </si>
  <si>
    <t>BB1FG300_ESP_EXT_RELEASE_FILTER</t>
  </si>
  <si>
    <t>ESP_DI_DO_M8</t>
  </si>
  <si>
    <t>BB1FG300_ESP_SPARE_DO1</t>
  </si>
  <si>
    <t>ESP_DI_DO_M9</t>
  </si>
  <si>
    <t>BB1FG300_ESP_SPARE_DO2</t>
  </si>
  <si>
    <t>ESP_DI_DO_M10</t>
  </si>
  <si>
    <t>BB1FG300_ESP_SPARE_DO3</t>
  </si>
  <si>
    <t>ESP_DI_DO_M11</t>
  </si>
  <si>
    <t>BB1FG300_ESP_SPARE_DO4</t>
  </si>
  <si>
    <t>ESP_DI_DO_M12</t>
  </si>
  <si>
    <t>BB1FG300_ESP_SPARE_DO5</t>
  </si>
  <si>
    <t>ESP_DI_DO_M13</t>
  </si>
  <si>
    <t>BB1SV601_OUT</t>
  </si>
  <si>
    <t>PUSH_FEED_M0</t>
  </si>
  <si>
    <t>BB1SV601_IN</t>
  </si>
  <si>
    <t>PUSH_FEED_M1</t>
  </si>
  <si>
    <t>BB1SV603_OUT</t>
  </si>
  <si>
    <t>BB1SV603_IN</t>
  </si>
  <si>
    <t>BB1SV602_OUT</t>
  </si>
  <si>
    <t>BB1SV602_IN</t>
  </si>
  <si>
    <t>BB1EM603_LOCAL_MODE</t>
  </si>
  <si>
    <t>FRQ_DIRH_M0</t>
  </si>
  <si>
    <t>BB1EM603_LOCAL_RUN</t>
  </si>
  <si>
    <t>FRQ_DIRH_M1</t>
  </si>
  <si>
    <t>BB1EM603_ISOLATOR</t>
  </si>
  <si>
    <t>FRQ_DIRH_M2</t>
  </si>
  <si>
    <t>BB1EM604_LOCAL_MODE</t>
  </si>
  <si>
    <t>BB1EM604_LOCAL_RUN</t>
  </si>
  <si>
    <t>BB1EM604_ISOLATOR</t>
  </si>
  <si>
    <t>BB1EM605_LOCAL_MODE</t>
  </si>
  <si>
    <t>BB1EM605_LOCAL_RUN</t>
  </si>
  <si>
    <t>BB1EM605_ISOLATOR</t>
  </si>
  <si>
    <t>BB1EM658_LOCAL_MODE</t>
  </si>
  <si>
    <t>FRQ_REVH_M0</t>
  </si>
  <si>
    <t>BB1EM658_LOCAL_RUN_FWD</t>
  </si>
  <si>
    <t>FRQ_REVH_M1</t>
  </si>
  <si>
    <t>BB1EM658_LOCAL_RUN_REV</t>
  </si>
  <si>
    <t>FRQ_REVH_M2</t>
  </si>
  <si>
    <t>BB1EM658_ISOLATOR</t>
  </si>
  <si>
    <t>FRQ_REVH_M3</t>
  </si>
  <si>
    <t>BB1EM659_LOCAL_MODE</t>
  </si>
  <si>
    <t>BB1EM659_LOCAL_RUN_FWD</t>
  </si>
  <si>
    <t>BB1EM659_LOCAL_RUN_REV</t>
  </si>
  <si>
    <t>BB1EM659_ISOLATOR</t>
  </si>
  <si>
    <t>BB1EM675_LOCAL_MODE</t>
  </si>
  <si>
    <t>BB1EM675_LOCAL_RUN_FWD</t>
  </si>
  <si>
    <t>BB1EM675_LOCAL_RUN_REV</t>
  </si>
  <si>
    <t>BB1EM675_ISOLATOR</t>
  </si>
  <si>
    <t>BB1EM676_LOCAL_MODE</t>
  </si>
  <si>
    <t>BB1EM676_LOCAL_RUN_FWD</t>
  </si>
  <si>
    <t>BB1EM676_LOCAL_RUN_REV</t>
  </si>
  <si>
    <t>BB1EM676_ISOLATOR</t>
  </si>
  <si>
    <t>BB1EM672_LOCAL_MODE</t>
  </si>
  <si>
    <t>BB1EM672_LOCAL_RUN_FWD</t>
  </si>
  <si>
    <t>BB1EM672_LOCAL_RUN_REV</t>
  </si>
  <si>
    <t>BB1EM672_ISOLATOR</t>
  </si>
  <si>
    <t>BB1EM662_LOCAL_MODE</t>
  </si>
  <si>
    <t>BB1EM662_LOCAL_RUN_FWD</t>
  </si>
  <si>
    <t>BB1EM662_LOCAL_RUN_REV</t>
  </si>
  <si>
    <t>BB1EM662_ISOLATOR</t>
  </si>
  <si>
    <t>BB1EM650_LOCAL_MODE</t>
  </si>
  <si>
    <t>BB1EM650_LOCAL_RUN_FWD</t>
  </si>
  <si>
    <t>BB1EM650_LOCAL_RUN_REV</t>
  </si>
  <si>
    <t>BB1EM650_ISOLATOR</t>
  </si>
  <si>
    <t>BB1EM663_LOCAL_MODE</t>
  </si>
  <si>
    <t>BB1EM663_LOCAL_RUN_FWD</t>
  </si>
  <si>
    <t>BB1EM663_LOCAL_RUN_REV</t>
  </si>
  <si>
    <t>BB1EM663_ISOLATOR</t>
  </si>
  <si>
    <t>BB1EM664_LOCAL_MODE</t>
  </si>
  <si>
    <t>BB1EM664_LOCAL_RUN_FWD</t>
  </si>
  <si>
    <t>BB1EM664_LOCAL_RUN_REV</t>
  </si>
  <si>
    <t>BB1EM664_ISOLATOR</t>
  </si>
  <si>
    <t>BB1EM665_LOCAL_MODE</t>
  </si>
  <si>
    <t>BB1EM665_LOCAL_RUN_FWD</t>
  </si>
  <si>
    <t>BB1EM665_LOCAL_RUN_REV</t>
  </si>
  <si>
    <t>BB1EM665_ISOLATOR</t>
  </si>
  <si>
    <t>BB1EM852_LOCAL_MODE</t>
  </si>
  <si>
    <t>BB1EM852_LOCAL_RUN_FWD</t>
  </si>
  <si>
    <t>BB1EM852_LOCAL_RUN_REV</t>
  </si>
  <si>
    <t>BB1EM852_ISOLATOR</t>
  </si>
  <si>
    <t>KPA_MCC</t>
  </si>
  <si>
    <t>BB1EM660_RUNNING</t>
  </si>
  <si>
    <t>DOL_DIR_M0</t>
  </si>
  <si>
    <t>BB1EM660_FAULT</t>
  </si>
  <si>
    <t>DOL_DIR_M1</t>
  </si>
  <si>
    <t>BB1EM660_RUN</t>
  </si>
  <si>
    <t>DOL_DIR_M2</t>
  </si>
  <si>
    <t>BB1EM660_ISOLATOR</t>
  </si>
  <si>
    <t>DOL_DIR_M3</t>
  </si>
  <si>
    <t>BB1EM654_RUNNING</t>
  </si>
  <si>
    <t>BB1EM654_FAULT</t>
  </si>
  <si>
    <t>BB1EM654_RUN</t>
  </si>
  <si>
    <t>BB1EM654_ISOLATOR</t>
  </si>
  <si>
    <t>BB1EM653_RUNNING</t>
  </si>
  <si>
    <t>BB1EM653_FAULT</t>
  </si>
  <si>
    <t>BB1EM653_RUN</t>
  </si>
  <si>
    <t>BB1EM653_ISOLATOR</t>
  </si>
  <si>
    <t>BB1EM655_RUNNING</t>
  </si>
  <si>
    <t>BB1EM655_FAULT</t>
  </si>
  <si>
    <t>BB1EM655_RUN</t>
  </si>
  <si>
    <t>BB1EM655_ISOLATOR</t>
  </si>
  <si>
    <t>BB1EM606_ISOLATOR</t>
  </si>
  <si>
    <t>DOL_DIR_BUS_M0</t>
  </si>
  <si>
    <t>BB1EH600_ISOLATOR</t>
  </si>
  <si>
    <t>BB1EM651_ISOLATOR</t>
  </si>
  <si>
    <t>BB1EM008_ISOLATOR</t>
  </si>
  <si>
    <t>BB1EM009_ISOLATOR</t>
  </si>
  <si>
    <t>BB1EM408_ISOLATOR</t>
  </si>
  <si>
    <t>BB1EM409_ISOLATOR</t>
  </si>
  <si>
    <t>BB1EM703_RUNNING</t>
  </si>
  <si>
    <t>DOL_DIRH_M0</t>
  </si>
  <si>
    <t>BB1EM703_FAULT</t>
  </si>
  <si>
    <t>DOL_DIRH_M1</t>
  </si>
  <si>
    <t>BB1EM703_RUN</t>
  </si>
  <si>
    <t>DOL_DIRH_M2</t>
  </si>
  <si>
    <t>BB1EM703_LOCAL_MODE</t>
  </si>
  <si>
    <t>DOL_DIRH_M3</t>
  </si>
  <si>
    <t>BB1EM703_LOCAL_RUN</t>
  </si>
  <si>
    <t>DOL_DIRH_M4</t>
  </si>
  <si>
    <t>BB1EM703_ISOLATOR</t>
  </si>
  <si>
    <t>DOL_DIRH_M5</t>
  </si>
  <si>
    <t>BB1EM704_RUNNING</t>
  </si>
  <si>
    <t>BB1EM704_FAULT</t>
  </si>
  <si>
    <t>BB1EM704_RUN</t>
  </si>
  <si>
    <t>BB1EM704_LOCAL_MODE</t>
  </si>
  <si>
    <t>BB1EM704_LOCAL_RUN</t>
  </si>
  <si>
    <t>BB1EM704_ISOLATOR</t>
  </si>
  <si>
    <t>BB1EM670_LOCAL_MODE</t>
  </si>
  <si>
    <t>DOL_DIRH_BUS_M0</t>
  </si>
  <si>
    <t>BB1EM670_LOCAL_RUN</t>
  </si>
  <si>
    <t>DOL_DIRH_BUS_M1</t>
  </si>
  <si>
    <t>BB1EM670_ISOLATOR</t>
  </si>
  <si>
    <t>DOL_DIRH_BUS_M2</t>
  </si>
  <si>
    <t>BB1EM652_LOCAL_MODE</t>
  </si>
  <si>
    <t>BB1EM652_LOCAL_RUN</t>
  </si>
  <si>
    <t>BB1EM652_ISOLATOR</t>
  </si>
  <si>
    <t>BB1BL200_ISOLATOR</t>
  </si>
  <si>
    <t>DOL_REV_BUS_M0</t>
  </si>
  <si>
    <t>BB1BL201_ISOLATOR</t>
  </si>
  <si>
    <t>BB1BL202_ISOLATOR</t>
  </si>
  <si>
    <t>BB1BL203_ISOLATOR</t>
  </si>
  <si>
    <t>BB1BL204_ISOLATOR</t>
  </si>
  <si>
    <t>BB1BL205_ISOLATOR</t>
  </si>
  <si>
    <t>BB1BL206_ISOLATOR</t>
  </si>
  <si>
    <t>BB1EM815_ISOLATOR</t>
  </si>
  <si>
    <t>BB1EM855_ISOLATOR</t>
  </si>
  <si>
    <t>BB1EM401_ISOLATOR</t>
  </si>
  <si>
    <t>BB1EM402_ISOLATOR</t>
  </si>
  <si>
    <t>BB1EM403_ISOLATOR</t>
  </si>
  <si>
    <t>BB1EM673_LOCAL_MODE</t>
  </si>
  <si>
    <t>DOL_REVH_BUS_M0</t>
  </si>
  <si>
    <t>BB1EM673_LOCAL_RUN_FWD</t>
  </si>
  <si>
    <t>DOL_REVH_BUS_M1</t>
  </si>
  <si>
    <t>BB1EM673_LOCAL_RUN_REV</t>
  </si>
  <si>
    <t>DOL_REVH_BUS_M2</t>
  </si>
  <si>
    <t>BB1EM673_ISOLATOR</t>
  </si>
  <si>
    <t>DOL_REVH_BUS_M3</t>
  </si>
  <si>
    <t>BB1EM674_LOCAL_MODE</t>
  </si>
  <si>
    <t>BB1EM674_LOCAL_RUN_FWD</t>
  </si>
  <si>
    <t>BB1EM674_LOCAL_RUN_REV</t>
  </si>
  <si>
    <t>BB1EM674_ISOLATOR</t>
  </si>
  <si>
    <t>BB1EM601_LOCAL_MODE</t>
  </si>
  <si>
    <t>BB1EM601_LOCAL_RUN_FWD</t>
  </si>
  <si>
    <t>BB1EM601_LOCAL_RUN_REV</t>
  </si>
  <si>
    <t>BB1EM601_ISOLATOR</t>
  </si>
  <si>
    <t>BB1IV650_LOCAL_MODE</t>
  </si>
  <si>
    <t>BB1IV650_LOCAL_RUN_FWD</t>
  </si>
  <si>
    <t>BB1IV650_LOCAL_RUN_REV</t>
  </si>
  <si>
    <t>BB1IV650_ISOLATOR</t>
  </si>
  <si>
    <t>BB1EM657_LOCAL_MODE</t>
  </si>
  <si>
    <t>BB1EM657_LOCAL_RUN_FWD</t>
  </si>
  <si>
    <t>BB1EM657_LOCAL_RUN_REV</t>
  </si>
  <si>
    <t>BB1EM657_ISOLATOR</t>
  </si>
  <si>
    <t>BB1EM656_LOCAL_MODE</t>
  </si>
  <si>
    <t>BB1EM656_LOCAL_RUN_FWD</t>
  </si>
  <si>
    <t>BB1EM656_LOCAL_RUN_REV</t>
  </si>
  <si>
    <t>BB1EM656_ISOLATOR</t>
  </si>
  <si>
    <t>BB1EM856_LOCAL_MODE</t>
  </si>
  <si>
    <t>BB1EM856_LOCAL_RUN_FWD</t>
  </si>
  <si>
    <t>BB1EM856_LOCAL_RUN_REV</t>
  </si>
  <si>
    <t>BB1EM856_ISOLATOR</t>
  </si>
  <si>
    <t>BB1EM850_LOCAL_MODE</t>
  </si>
  <si>
    <t>BB1EM850_LOCAL_RUN_FWD</t>
  </si>
  <si>
    <t>BB1EM850_LOCAL_RUN_REV</t>
  </si>
  <si>
    <t>BB1EM850_ISOLATOR</t>
  </si>
  <si>
    <t>BB1EM851_LOCAL_MODE</t>
  </si>
  <si>
    <t>BB1EM851_LOCAL_RUN_FWD</t>
  </si>
  <si>
    <t>BB1EM851_LOCAL_RUN_REV</t>
  </si>
  <si>
    <t>BB1EM851_ISOLATOR</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</si>
  <si>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</si>
  <si>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</si>
  <si>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</si>
  <si>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</si>
  <si>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</si>
  <si>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</si>
  <si>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</si>
  <si>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</si>
  <si>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</si>
  <si>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</si>
  <si>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</si>
  <si>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</si>
  <si>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</si>
  <si>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</si>
  <si>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</si>
  <si>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</si>
  <si>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</si>
  <si>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</si>
  <si>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</si>
  <si>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</si>
  <si>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</si>
  <si>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</si>
  <si>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</si>
  <si>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</si>
  <si>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</si>
  <si>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</si>
  <si>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</si>
  <si>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</si>
  <si>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</si>
  <si>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</si>
  <si>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</si>
  <si>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</si>
  <si>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</si>
  <si>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</si>
  <si>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</si>
  <si>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</si>
  <si>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</si>
  <si>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</si>
  <si>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</si>
  <si>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</si>
  <si>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</si>
  <si>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</si>
  <si>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</si>
  <si>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</si>
  <si>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</si>
  <si>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</si>
  <si>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</si>
  <si>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</si>
  <si>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</si>
  <si>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</si>
  <si>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</si>
  <si>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</si>
  <si>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</si>
  <si>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</si>
  <si>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</si>
  <si>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</si>
  <si>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</si>
  <si>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</si>
  <si>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</si>
  <si>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</si>
  <si>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</si>
  <si>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</si>
  <si>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</si>
  <si>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</si>
  <si>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</si>
  <si>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</si>
  <si>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</si>
  <si>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</si>
  <si>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</si>
  <si>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</si>
  <si>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</si>
  <si>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</si>
  <si>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</si>
  <si>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</si>
  <si>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</si>
  <si>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</si>
  <si>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</si>
  <si>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</si>
  <si>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</si>
  <si>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</si>
  <si>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</si>
  <si>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</si>
  <si>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</si>
  <si>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</si>
  <si>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</si>
  <si>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</si>
  <si>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</si>
  <si>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</si>
  <si>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</si>
  <si>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</si>
  <si>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</si>
  <si>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</si>
  <si>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</si>
  <si>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</si>
  <si>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</si>
  <si>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</si>
  <si>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</si>
  <si>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</si>
  <si>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</si>
  <si>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</si>
  <si>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</si>
  <si>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</si>
  <si>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</si>
  <si>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</si>
  <si>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</si>
  <si>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</si>
  <si>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</si>
  <si>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</si>
  <si>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</si>
  <si>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</si>
  <si>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</si>
  <si>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</si>
  <si>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</si>
  <si>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</si>
  <si>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</si>
  <si>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</si>
  <si>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</si>
  <si>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ALM_HORN2</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</si>
  <si>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</si>
  <si>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</si>
  <si>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</si>
  <si>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</si>
  <si>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</si>
  <si>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</si>
  <si>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</si>
  <si>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</si>
  <si>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</si>
  <si>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</si>
  <si>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</si>
  <si>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</si>
  <si>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</si>
  <si>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</si>
  <si>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</si>
  <si>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</si>
  <si>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</si>
  <si>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</si>
  <si>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</si>
  <si>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</si>
  <si>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0P-2C-F-1</t>
  </si>
  <si>
    <t>1mm^2 2 Core Flex</t>
  </si>
  <si>
    <t>ALARM</t>
  </si>
  <si>
    <t>ProtoType</t>
  </si>
  <si>
    <t>S:\EISSVN\Danone Balclutha\Biomass Boiler\Design\TYPICALS\</t>
  </si>
  <si>
    <t>Path</t>
  </si>
  <si>
    <t>Comment</t>
  </si>
  <si>
    <t>Detail?</t>
  </si>
  <si>
    <t>Detail based off MEAS_BIN</t>
  </si>
  <si>
    <t>Detail based off MTR_VLV</t>
  </si>
  <si>
    <t>Detail based off BELIMO_VLV</t>
  </si>
  <si>
    <t>BELIMO_VLV_DETAIL</t>
  </si>
  <si>
    <t>No longer needed?</t>
  </si>
  <si>
    <t>Not required</t>
  </si>
  <si>
    <t>Base off MEAS_ANA, modify for 240V</t>
  </si>
  <si>
    <t>typical partially complete</t>
  </si>
  <si>
    <t>S:\ELECDES\prototypes\v4\INSTRUMENTATION\SAMSON\POINT_IO_AO_SAMSON_3241 VALVE</t>
  </si>
  <si>
    <t>Adapt to v6, make pointIO</t>
  </si>
  <si>
    <t>WIRE</t>
  </si>
  <si>
    <t>C1CATD</t>
  </si>
  <si>
    <t>C1TAG</t>
  </si>
  <si>
    <t>##C1TAG##</t>
  </si>
  <si>
    <t>C1COR1</t>
  </si>
  <si>
    <t>C1COR2</t>
  </si>
  <si>
    <t>C1CATN</t>
  </si>
  <si>
    <t>D1T2</t>
  </si>
  <si>
    <t>X1NAME</t>
  </si>
  <si>
    <t>##X1NAME##</t>
  </si>
  <si>
    <t>X1DESC</t>
  </si>
  <si>
    <t>##X1DESC##</t>
  </si>
  <si>
    <t>X124VDC</t>
  </si>
  <si>
    <t>##X124VDC##</t>
  </si>
  <si>
    <t>X10VDC</t>
  </si>
  <si>
    <t>##X10VDC##</t>
  </si>
  <si>
    <t>X1XIO</t>
  </si>
  <si>
    <t>##X1XIO##</t>
  </si>
  <si>
    <t>X1XIOFI</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</si>
  <si>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</si>
  <si>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</si>
  <si>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</si>
  <si>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</si>
  <si>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</si>
  <si>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</si>
  <si>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</si>
  <si>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</si>
  <si>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</si>
  <si>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</si>
  <si>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</si>
  <si>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</si>
  <si>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</si>
  <si>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</si>
  <si>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</si>
  <si>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</si>
  <si>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</si>
  <si>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</si>
  <si>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</si>
  <si>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</si>
  <si>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</si>
  <si>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</si>
  <si>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</si>
  <si>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</si>
  <si>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</si>
  <si>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</si>
  <si>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</si>
  <si>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</si>
  <si>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</si>
  <si>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</si>
  <si>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</si>
  <si>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</si>
  <si>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</si>
  <si>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</si>
  <si>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</si>
  <si>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</si>
  <si>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</si>
  <si>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</si>
  <si>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</si>
  <si>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</si>
  <si>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</si>
  <si>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</si>
  <si>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</si>
  <si>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X1PNL</t>
  </si>
  <si>
    <t>POINTIO_1AI_LOOP24VDC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</si>
</sst>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4"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sz val="11"/>
      <color theme="1"/>
      <name val="Inconsolata"/>
      <family val="2"/>
      <scheme val="minor"/>
    </font>
    <font>
      <sz val="11"/>
      <color theme="1"/>
      <name val="Calibri"/>
      <family val="2"/>
    </font>
    <font>
      <strike/>
      <sz val="11"/>
      <color theme="1"/>
      <name val="Inconsolata"/>
      <family val="2"/>
      <scheme val="minor"/>
    </font>
    <font>
      <strike/>
      <sz val="11"/>
      <color theme="0"/>
      <name val="Inconsolata"/>
      <family val="3"/>
      <scheme val="minor"/>
    </font>
  </fonts>
  <fills count="19">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6" tint="0.39997558519241921"/>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rgb="FFA5A5A5"/>
      </patternFill>
    </fill>
    <fill>
      <patternFill patternType="solid">
        <fgColor theme="8" tint="0.79998168889431442"/>
        <bgColor indexed="65"/>
      </patternFill>
    </fill>
  </fills>
  <borders count="63">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0" borderId="0"/>
    <xf numFmtId="0" fontId="1" fillId="0" borderId="0"/>
    <xf numFmtId="0" fontId="16" fillId="17" borderId="62" applyNumberFormat="0" applyAlignment="0" applyProtection="0"/>
    <xf numFmtId="0" fontId="20" fillId="18" borderId="0" applyNumberFormat="0" applyBorder="0" applyAlignment="0" applyProtection="0"/>
  </cellStyleXfs>
  <cellXfs count="345">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8" xfId="1" applyNumberFormat="1" applyFont="1" applyFill="1" applyBorder="1" applyAlignment="1">
      <alignment horizontal="center"/>
    </xf>
    <xf numFmtId="0" fontId="3" fillId="2" borderId="37" xfId="1" applyFont="1" applyFill="1" applyBorder="1" applyAlignment="1">
      <alignment horizontal="center"/>
    </xf>
    <xf numFmtId="49" fontId="3" fillId="2" borderId="37" xfId="1" applyNumberFormat="1" applyFont="1" applyFill="1" applyBorder="1" applyAlignment="1">
      <alignment horizontal="center"/>
    </xf>
    <xf numFmtId="0" fontId="4" fillId="6" borderId="39"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1" xfId="1" applyFont="1" applyFill="1" applyBorder="1" applyAlignment="1">
      <alignment horizontal="center" vertical="center"/>
    </xf>
    <xf numFmtId="0" fontId="4" fillId="6" borderId="40"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3"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4"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2" xfId="1" applyFont="1" applyFill="1" applyBorder="1" applyAlignment="1">
      <alignment horizontal="center" vertical="center"/>
    </xf>
    <xf numFmtId="0" fontId="4" fillId="0" borderId="40"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0" xfId="1" applyFont="1" applyFill="1" applyAlignment="1">
      <alignment horizontal="center" vertical="center"/>
    </xf>
    <xf numFmtId="0" fontId="4" fillId="0" borderId="43"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3"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5" xfId="1" applyFont="1" applyFill="1" applyBorder="1" applyAlignment="1">
      <alignment horizontal="center" vertical="center"/>
    </xf>
    <xf numFmtId="0" fontId="4" fillId="0" borderId="20" xfId="1" applyFont="1" applyFill="1" applyBorder="1" applyAlignment="1">
      <alignment vertical="center" wrapText="1"/>
    </xf>
    <xf numFmtId="0" fontId="4" fillId="0" borderId="47" xfId="2" applyFont="1" applyFill="1" applyBorder="1" applyAlignment="1">
      <alignment horizontal="center" vertical="center"/>
    </xf>
    <xf numFmtId="49" fontId="4" fillId="0" borderId="46"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7" xfId="1" applyFont="1" applyFill="1" applyBorder="1" applyAlignment="1">
      <alignment horizontal="left" vertical="center"/>
    </xf>
    <xf numFmtId="0" fontId="4" fillId="0" borderId="47" xfId="1" applyFont="1" applyFill="1" applyBorder="1" applyAlignment="1">
      <alignment horizontal="right" vertical="center"/>
    </xf>
    <xf numFmtId="0" fontId="4" fillId="0" borderId="46" xfId="1" applyFont="1" applyFill="1" applyBorder="1" applyAlignment="1">
      <alignment horizontal="left" vertical="center"/>
    </xf>
    <xf numFmtId="0" fontId="4" fillId="0" borderId="6" xfId="1" applyFont="1" applyFill="1" applyBorder="1" applyAlignment="1">
      <alignment horizontal="left" vertical="center"/>
    </xf>
    <xf numFmtId="0" fontId="4" fillId="0" borderId="46"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6"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6"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6"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3"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3" xfId="1" applyFont="1" applyFill="1" applyBorder="1" applyAlignment="1">
      <alignment horizontal="left" vertical="center"/>
    </xf>
    <xf numFmtId="0" fontId="4" fillId="0" borderId="29" xfId="1" applyFont="1" applyFill="1" applyBorder="1" applyAlignment="1">
      <alignment horizontal="left" vertical="center"/>
    </xf>
    <xf numFmtId="0" fontId="4" fillId="0" borderId="43"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3"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7" xfId="1" applyNumberFormat="1" applyFont="1" applyFill="1" applyBorder="1" applyAlignment="1">
      <alignment horizontal="left" vertical="center"/>
    </xf>
    <xf numFmtId="0" fontId="4" fillId="0" borderId="48" xfId="1" applyFont="1" applyFill="1" applyBorder="1" applyAlignment="1">
      <alignment horizontal="center" vertical="center"/>
    </xf>
    <xf numFmtId="0" fontId="4" fillId="0" borderId="48"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9" xfId="2" applyFont="1" applyFill="1" applyBorder="1" applyAlignment="1">
      <alignment horizontal="center" vertical="center"/>
    </xf>
    <xf numFmtId="0" fontId="4" fillId="0" borderId="46" xfId="1" quotePrefix="1" applyFont="1" applyFill="1" applyBorder="1" applyAlignment="1">
      <alignment horizontal="left" vertical="center"/>
    </xf>
    <xf numFmtId="0" fontId="4" fillId="0" borderId="48" xfId="1" applyFont="1" applyFill="1" applyBorder="1" applyAlignment="1">
      <alignment vertical="center"/>
    </xf>
    <xf numFmtId="0" fontId="4" fillId="0" borderId="50" xfId="2" applyFont="1" applyFill="1" applyBorder="1" applyAlignment="1">
      <alignment horizontal="center" vertical="center"/>
    </xf>
    <xf numFmtId="0" fontId="4" fillId="0" borderId="50"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7" xfId="2" applyFont="1" applyFill="1" applyBorder="1" applyAlignment="1">
      <alignment horizontal="center" vertical="center"/>
    </xf>
    <xf numFmtId="49" fontId="9" fillId="0" borderId="46"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7" xfId="1" applyNumberFormat="1" applyFont="1" applyFill="1" applyBorder="1" applyAlignment="1">
      <alignment horizontal="left" vertical="center"/>
    </xf>
    <xf numFmtId="0" fontId="9" fillId="0" borderId="47" xfId="1" applyFont="1" applyFill="1" applyBorder="1" applyAlignment="1">
      <alignment horizontal="left" vertical="center"/>
    </xf>
    <xf numFmtId="0" fontId="9" fillId="0" borderId="47" xfId="1" applyFont="1" applyFill="1" applyBorder="1" applyAlignment="1">
      <alignment horizontal="right" vertical="center"/>
    </xf>
    <xf numFmtId="0" fontId="9" fillId="0" borderId="46" xfId="1" applyFont="1" applyFill="1" applyBorder="1" applyAlignment="1">
      <alignment horizontal="left" vertical="center"/>
    </xf>
    <xf numFmtId="0" fontId="9" fillId="0" borderId="6" xfId="1" applyFont="1" applyFill="1" applyBorder="1" applyAlignment="1">
      <alignment horizontal="left" vertical="center"/>
    </xf>
    <xf numFmtId="0" fontId="9" fillId="0" borderId="46"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6"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6"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3"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3" xfId="1" applyFont="1" applyFill="1" applyBorder="1" applyAlignment="1">
      <alignment horizontal="left" vertical="center"/>
    </xf>
    <xf numFmtId="0" fontId="9" fillId="0" borderId="29" xfId="1" applyFont="1" applyFill="1" applyBorder="1" applyAlignment="1">
      <alignment horizontal="left" vertical="center"/>
    </xf>
    <xf numFmtId="0" fontId="9" fillId="0" borderId="43"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3"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3"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27"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1"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1"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2"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2" xfId="1" applyFont="1" applyFill="1" applyBorder="1" applyAlignment="1">
      <alignment horizontal="left" vertical="center"/>
    </xf>
    <xf numFmtId="0" fontId="4" fillId="0" borderId="53" xfId="1" applyFont="1" applyFill="1" applyBorder="1" applyAlignment="1">
      <alignment horizontal="left" vertical="center"/>
    </xf>
    <xf numFmtId="0" fontId="4" fillId="0" borderId="52"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3" xfId="1" applyFont="1" applyFill="1" applyBorder="1" applyAlignment="1">
      <alignment horizontal="center" vertical="center"/>
    </xf>
    <xf numFmtId="0" fontId="4" fillId="0" borderId="52" xfId="2" applyFont="1" applyFill="1" applyBorder="1" applyAlignment="1">
      <alignment vertical="center"/>
    </xf>
    <xf numFmtId="0" fontId="4" fillId="0" borderId="49" xfId="2" applyFont="1" applyFill="1" applyBorder="1" applyAlignment="1">
      <alignment vertical="center"/>
    </xf>
    <xf numFmtId="0" fontId="4" fillId="0" borderId="53" xfId="2" applyFont="1" applyFill="1" applyBorder="1" applyAlignment="1">
      <alignment vertical="center"/>
    </xf>
    <xf numFmtId="0" fontId="4" fillId="0" borderId="52"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49" xfId="1" applyFont="1" applyFill="1" applyBorder="1" applyAlignment="1">
      <alignment vertical="center"/>
    </xf>
    <xf numFmtId="0" fontId="4" fillId="0" borderId="31" xfId="1" applyFont="1" applyFill="1" applyBorder="1" applyAlignment="1">
      <alignment horizontal="center" vertical="center"/>
    </xf>
    <xf numFmtId="49" fontId="4" fillId="0" borderId="54" xfId="2" applyNumberFormat="1" applyFont="1" applyFill="1" applyBorder="1" applyAlignment="1">
      <alignment vertical="center"/>
    </xf>
    <xf numFmtId="49" fontId="4" fillId="0" borderId="50" xfId="1" applyNumberFormat="1" applyFont="1" applyFill="1" applyBorder="1" applyAlignment="1">
      <alignment horizontal="left" vertical="center"/>
    </xf>
    <xf numFmtId="0" fontId="4" fillId="0" borderId="50"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4" xfId="1" applyFont="1" applyFill="1" applyBorder="1" applyAlignment="1">
      <alignment horizontal="left" vertical="center"/>
    </xf>
    <xf numFmtId="0" fontId="4" fillId="0" borderId="55" xfId="1" applyFont="1" applyFill="1" applyBorder="1" applyAlignment="1">
      <alignment horizontal="left" vertical="center"/>
    </xf>
    <xf numFmtId="0" fontId="4" fillId="0" borderId="54" xfId="1" applyFont="1" applyFill="1" applyBorder="1" applyAlignment="1">
      <alignment horizontal="center" vertical="center"/>
    </xf>
    <xf numFmtId="0" fontId="4" fillId="0" borderId="50" xfId="1" applyFont="1" applyFill="1" applyBorder="1" applyAlignment="1">
      <alignment horizontal="center" vertical="center"/>
    </xf>
    <xf numFmtId="0" fontId="4" fillId="0" borderId="55" xfId="1" applyFont="1" applyFill="1" applyBorder="1" applyAlignment="1">
      <alignment horizontal="center" vertical="center"/>
    </xf>
    <xf numFmtId="0" fontId="4" fillId="0" borderId="54" xfId="2" applyFont="1" applyFill="1" applyBorder="1" applyAlignment="1">
      <alignment vertical="center"/>
    </xf>
    <xf numFmtId="0" fontId="4" fillId="0" borderId="50" xfId="2" applyFont="1" applyFill="1" applyBorder="1" applyAlignment="1">
      <alignment vertical="center"/>
    </xf>
    <xf numFmtId="0" fontId="4" fillId="0" borderId="55" xfId="2" applyFont="1" applyFill="1" applyBorder="1" applyAlignment="1">
      <alignment vertical="center"/>
    </xf>
    <xf numFmtId="0" fontId="4" fillId="0" borderId="54" xfId="2" applyFont="1" applyFill="1" applyBorder="1" applyAlignment="1">
      <alignment horizontal="center" vertical="center"/>
    </xf>
    <xf numFmtId="49" fontId="4" fillId="0" borderId="50"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2" fillId="0" borderId="15" xfId="1" applyNumberFormat="1" applyFont="1" applyFill="1" applyBorder="1" applyAlignment="1">
      <alignment horizontal="center" vertical="center"/>
    </xf>
    <xf numFmtId="49" fontId="12" fillId="0" borderId="15" xfId="1" applyNumberFormat="1" applyFont="1" applyFill="1" applyBorder="1" applyAlignment="1">
      <alignment horizontal="center" vertical="center"/>
    </xf>
    <xf numFmtId="0" fontId="11" fillId="0" borderId="36" xfId="1" applyNumberFormat="1" applyFont="1" applyFill="1" applyBorder="1" applyAlignment="1">
      <alignment vertical="center"/>
    </xf>
    <xf numFmtId="0" fontId="11" fillId="0" borderId="34" xfId="2" applyNumberFormat="1" applyFont="1" applyFill="1" applyBorder="1" applyAlignment="1">
      <alignment horizontal="center" vertical="center"/>
    </xf>
    <xf numFmtId="0" fontId="11" fillId="0" borderId="15" xfId="1" applyNumberFormat="1" applyFont="1" applyFill="1" applyBorder="1" applyAlignment="1">
      <alignment vertical="center"/>
    </xf>
    <xf numFmtId="0" fontId="11" fillId="0" borderId="18" xfId="2" applyNumberFormat="1" applyFont="1" applyFill="1" applyBorder="1" applyAlignment="1">
      <alignment horizontal="center" vertical="center"/>
    </xf>
    <xf numFmtId="0" fontId="11" fillId="11" borderId="0" xfId="0" applyFont="1" applyFill="1" applyAlignment="1">
      <alignment horizontal="left"/>
    </xf>
    <xf numFmtId="0" fontId="11" fillId="0" borderId="0" xfId="0" applyFont="1" applyFill="1" applyAlignment="1">
      <alignment horizontal="left"/>
    </xf>
    <xf numFmtId="0" fontId="0" fillId="0" borderId="0" xfId="0" applyAlignment="1">
      <alignment horizontal="left"/>
    </xf>
    <xf numFmtId="0" fontId="12" fillId="11" borderId="0" xfId="0" applyFont="1" applyFill="1" applyAlignment="1">
      <alignment horizontal="left"/>
    </xf>
    <xf numFmtId="0" fontId="13" fillId="11" borderId="0" xfId="0" applyFont="1" applyFill="1" applyAlignment="1">
      <alignment horizontal="left"/>
    </xf>
    <xf numFmtId="0" fontId="13" fillId="11" borderId="0" xfId="0" applyFont="1" applyFill="1" applyAlignment="1">
      <alignment horizontal="center"/>
    </xf>
    <xf numFmtId="0" fontId="14" fillId="10"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49" fontId="10" fillId="11" borderId="35" xfId="1" applyNumberFormat="1" applyFont="1" applyFill="1" applyBorder="1" applyAlignment="1"/>
    <xf numFmtId="49" fontId="10" fillId="11" borderId="57" xfId="1" applyNumberFormat="1" applyFont="1" applyFill="1" applyBorder="1" applyAlignment="1"/>
    <xf numFmtId="0" fontId="12" fillId="12" borderId="0" xfId="0" applyFont="1" applyFill="1" applyAlignment="1">
      <alignment horizontal="left"/>
    </xf>
    <xf numFmtId="0" fontId="13" fillId="11" borderId="0" xfId="0" applyFont="1" applyFill="1" applyAlignment="1">
      <alignment horizontal="center"/>
    </xf>
    <xf numFmtId="0" fontId="18" fillId="0" borderId="0" xfId="0" applyFont="1"/>
    <xf numFmtId="0" fontId="19" fillId="0" borderId="0" xfId="0" applyFont="1"/>
    <xf numFmtId="0" fontId="19" fillId="13" borderId="0" xfId="0" applyFont="1" applyFill="1"/>
    <xf numFmtId="0" fontId="19" fillId="5" borderId="0" xfId="0" applyFont="1" applyFill="1"/>
    <xf numFmtId="0" fontId="16" fillId="14" borderId="61"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6" borderId="0" xfId="0" applyFont="1" applyFill="1" applyAlignment="1">
      <alignment horizontal="center"/>
    </xf>
    <xf numFmtId="0" fontId="0" fillId="15" borderId="60"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60" xfId="0" applyBorder="1" applyAlignment="1">
      <alignment horizontal="right"/>
    </xf>
    <xf numFmtId="0" fontId="0" fillId="0" borderId="61" xfId="0" applyBorder="1"/>
    <xf numFmtId="0" fontId="0" fillId="0" borderId="0" xfId="0" applyAlignment="1">
      <alignment vertical="top"/>
    </xf>
    <xf numFmtId="0" fontId="14" fillId="10" borderId="0" xfId="0" applyFont="1" applyFill="1" applyAlignment="1">
      <alignment horizontal="left"/>
    </xf>
    <xf numFmtId="0" fontId="0" fillId="9" borderId="0" xfId="0" applyFill="1" applyAlignment="1">
      <alignment horizontal="left" wrapText="1"/>
    </xf>
    <xf numFmtId="0" fontId="11" fillId="0" borderId="0" xfId="0" applyNumberFormat="1" applyFont="1" applyFill="1"/>
    <xf numFmtId="0" fontId="11" fillId="0" borderId="62" xfId="0" applyFont="1" applyFill="1" applyBorder="1"/>
    <xf numFmtId="0" fontId="11" fillId="0" borderId="0" xfId="0" applyFont="1" applyFill="1" applyBorder="1"/>
    <xf numFmtId="0" fontId="11" fillId="0" borderId="62" xfId="0" applyNumberFormat="1" applyFont="1" applyFill="1" applyBorder="1"/>
    <xf numFmtId="0" fontId="21" fillId="0" borderId="0" xfId="0" applyFont="1"/>
    <xf numFmtId="0" fontId="22" fillId="18" borderId="62" xfId="4" applyFont="1" applyBorder="1"/>
    <xf numFmtId="0" fontId="22" fillId="18" borderId="62" xfId="4" applyNumberFormat="1" applyFont="1" applyBorder="1"/>
    <xf numFmtId="0" fontId="23" fillId="17" borderId="0" xfId="3" applyFont="1" applyBorder="1"/>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7" xfId="1" applyFont="1" applyFill="1" applyBorder="1" applyAlignment="1">
      <alignment horizontal="center"/>
    </xf>
    <xf numFmtId="49" fontId="3" fillId="2" borderId="1" xfId="1" applyNumberFormat="1" applyFont="1" applyFill="1" applyBorder="1" applyAlignment="1">
      <alignment horizontal="center"/>
    </xf>
    <xf numFmtId="49" fontId="3" fillId="2" borderId="37"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4"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7"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37" xfId="1" applyNumberFormat="1" applyFont="1" applyFill="1" applyBorder="1" applyAlignment="1">
      <alignment horizontal="center"/>
    </xf>
    <xf numFmtId="49" fontId="3" fillId="7" borderId="1" xfId="1" applyNumberFormat="1" applyFont="1" applyFill="1" applyBorder="1" applyAlignment="1">
      <alignment horizontal="center"/>
    </xf>
    <xf numFmtId="0" fontId="13" fillId="11" borderId="0" xfId="0" applyFont="1" applyFill="1" applyAlignment="1">
      <alignment horizontal="center"/>
    </xf>
    <xf numFmtId="49" fontId="15" fillId="12" borderId="56" xfId="1" applyNumberFormat="1" applyFont="1" applyFill="1" applyBorder="1" applyAlignment="1">
      <alignment horizontal="center"/>
    </xf>
    <xf numFmtId="49" fontId="15" fillId="12" borderId="58" xfId="1" applyNumberFormat="1" applyFont="1" applyFill="1" applyBorder="1" applyAlignment="1">
      <alignment horizontal="center"/>
    </xf>
    <xf numFmtId="49" fontId="15" fillId="12" borderId="59" xfId="1" applyNumberFormat="1" applyFont="1" applyFill="1" applyBorder="1" applyAlignment="1">
      <alignment horizontal="center"/>
    </xf>
    <xf numFmtId="49" fontId="10" fillId="11" borderId="0" xfId="1" applyNumberFormat="1" applyFont="1" applyFill="1" applyBorder="1" applyAlignment="1"/>
  </cellXfs>
  <cellStyles count="5">
    <cellStyle name="20% - Accent5" xfId="4" builtinId="46"/>
    <cellStyle name="Check Cell" xfId="3" builtinId="23"/>
    <cellStyle name="Normal" xfId="0" builtinId="0"/>
    <cellStyle name="Normal_Loop_List_metsoIO Rev.19.06.09" xfId="1" xr:uid="{366E34A1-585E-45D7-9351-2109FD13918B}"/>
    <cellStyle name="Normal_Loop_List_motor Rev19.06.09" xfId="2" xr:uid="{813DFBE9-5031-4A41-B525-A9259CD66CC1}"/>
  </cellStyles>
  <dxfs count="207">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medium">
          <color indexed="64"/>
        </top>
        <bottom/>
        <vertical/>
        <horizontal/>
      </border>
    </dxf>
    <dxf>
      <fill>
        <patternFill>
          <bgColor theme="5"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06"/>
      <tableStyleElement type="headerRow" dxfId="205"/>
    </tableStyle>
    <tableStyle name="SlicerStyleDark3 2" pivot="0" table="0" count="10" xr9:uid="{44DB1D08-FDB9-411E-BEF0-52E97DE0597E}">
      <tableStyleElement type="wholeTable" dxfId="204"/>
      <tableStyleElement type="headerRow" dxfId="203"/>
    </tableStyle>
    <tableStyle name="TableStyleDark1 2" pivot="0" count="8" xr9:uid="{D8D310E4-BB9F-4E43-9E79-1E143A2DC343}">
      <tableStyleElement type="wholeTable" dxfId="202"/>
      <tableStyleElement type="headerRow" dxfId="201"/>
      <tableStyleElement type="totalRow" dxfId="200"/>
      <tableStyleElement type="firstColumn" dxfId="199"/>
      <tableStyleElement type="lastColumn" dxfId="198"/>
      <tableStyleElement type="firstRowStripe" dxfId="197"/>
      <tableStyleElement type="secondRowStripe" dxfId="196"/>
      <tableStyleElement type="firstColumnStripe" dxfId="19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eetMetadata" Target="metadata.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REMOTE-IO-SPEC"/>
      <sheetName val="OUTSOURCE SPEC"/>
      <sheetName val="Automation HW"/>
      <sheetName val="Sheet1"/>
      <sheetName val="38025 BIOMASS BURNER MS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Prototype">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_IO_CABINETS" displayName="_IO_CABINETS" ref="A5:K17" totalsRowShown="0" headerRowDxfId="194" dataDxfId="193">
  <autoFilter ref="A5:K17" xr:uid="{D8F83D22-D7ED-44F0-9DC0-9A085D779140}"/>
  <tableColumns count="11">
    <tableColumn id="1" xr3:uid="{C1F7D7DA-DEEC-4578-A3FD-AF747F40E88A}" name="TAG" dataDxfId="192"/>
    <tableColumn id="2" xr3:uid="{64622226-DF5E-4F9E-A5CC-62F2E94A020B}" name="DESCRIPTION" dataDxfId="191"/>
    <tableColumn id="11" xr3:uid="{D9D11EE0-ACDC-4025-ACAE-48090CE3AE05}" name="DEVICE_COUNT" dataDxfId="190">
      <calculatedColumnFormula>COUNTIFS([3]!_INSTRUMENTS[CABINET],_IO_CABINETS[[#This Row],[TAG]])</calculatedColumnFormula>
    </tableColumn>
    <tableColumn id="3" xr3:uid="{F10C7236-7204-4A94-B40E-BD66044D13A1}" name="DO" dataDxfId="189"/>
    <tableColumn id="4" xr3:uid="{C4A21143-2780-4A84-936D-973BCF31650D}" name="DI" dataDxfId="188"/>
    <tableColumn id="5" xr3:uid="{71AD9F02-8421-479E-AF0F-B1780FBC0122}" name="AO" dataDxfId="187"/>
    <tableColumn id="6" xr3:uid="{F02D0E8E-80E2-4C38-993A-DA8B9D760E77}" name="AI" dataDxfId="186"/>
    <tableColumn id="7" xr3:uid="{5DA8254E-F6F2-46AB-93C3-CBE0C0DF20B3}" name="SDO" dataDxfId="185"/>
    <tableColumn id="8" xr3:uid="{854AE39D-8771-406C-A05B-648A9B5C37B8}" name="SDI" dataDxfId="184"/>
    <tableColumn id="9" xr3:uid="{2DAE51B8-7616-495A-B126-CE8E9FE2E84C}" name="SAO" dataDxfId="183"/>
    <tableColumn id="10" xr3:uid="{804B584D-26BE-4126-A5FC-5D71C741AB54}" name="SAI" dataDxfId="18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81" dataDxfId="180" tableBorderDxfId="179">
  <autoFilter ref="B14:BT1540" xr:uid="{C3C8DF9B-B13B-4BB0-B745-DCA698DF1EA5}">
    <filterColumn colId="65">
      <filters>
        <filter val="CONT_VLV"/>
      </filters>
    </filterColumn>
  </autoFilter>
  <tableColumns count="71">
    <tableColumn id="1" xr3:uid="{D46892DF-B0D5-4067-BA35-C7103A8C01D7}" name="Row index" dataDxfId="178" dataCellStyle="Normal_Loop_List_motor Rev19.06.09"/>
    <tableColumn id="2" xr3:uid="{5645DC25-B151-4DBD-9058-2D42E2744F24}" name="Area" dataDxfId="177" dataCellStyle="Normal_Loop_List_motor Rev19.06.09"/>
    <tableColumn id="3" xr3:uid="{471FD5FD-5660-4DBA-9DC8-3203ED97EF21}" name="Process" dataDxfId="176" dataCellStyle="Normal_Loop_List_metsoIO Rev.19.06.09"/>
    <tableColumn id="4" xr3:uid="{90BF8998-620B-408D-B72C-73CD0668CCD5}" name="Device" dataDxfId="175" dataCellStyle="Normal_Loop_List_metsoIO Rev.19.06.09"/>
    <tableColumn id="5" xr3:uid="{E6FB762C-FECA-4464-B343-24C91128B3AF}" name="Equipment" dataDxfId="174" dataCellStyle="Normal_Loop_List_metsoIO Rev.19.06.09"/>
    <tableColumn id="6" xr3:uid="{9CDB60E9-9AB2-4EB2-ACB6-547EE0BD9FB4}" name="TAG" dataDxfId="173" dataCellStyle="Normal_Loop_List_metsoIO Rev.19.06.09"/>
    <tableColumn id="7" xr3:uid="{FF4CC53D-6BAB-4A5F-B571-B32984E52B96}" name="Description" dataDxfId="172" dataCellStyle="Normal_Loop_List_metsoIO Rev.19.06.09"/>
    <tableColumn id="8" xr3:uid="{4E675CEB-2C1E-4041-88BF-138765BD420B}" name="Description 2. language" dataDxfId="171" dataCellStyle="Normal_Loop_List_metsoIO Rev.19.06.09"/>
    <tableColumn id="9" xr3:uid="{076AEAA1-69C1-4B9E-9342-EAD6F3E2FC9A}" name="Short Description (n char)" dataDxfId="170" dataCellStyle="Normal_Loop_List_metsoIO Rev.19.06.09"/>
    <tableColumn id="10" xr3:uid="{E3EA0C99-14E4-4B63-9274-572FD7DC5F28}" name="Column1" dataDxfId="169" dataCellStyle="Normal_Loop_List_metsoIO Rev.19.06.09"/>
    <tableColumn id="11" xr3:uid="{C8BADA67-5400-4686-A8AB-32EC2D9990EE}" name="Power (kW)" dataDxfId="168" dataCellStyle="Normal_Loop_List_metsoIO Rev.19.06.09"/>
    <tableColumn id="12" xr3:uid="{15FB45B5-BF94-4581-AD64-1F036C7BC45E}" name="Current (A)" dataDxfId="167" dataCellStyle="Normal_Loop_List_metsoIO Rev.19.06.09"/>
    <tableColumn id="13" xr3:uid="{929A3E1F-0FE9-4A1D-855C-CDDF910B7973}" name="Speed (rpm)" dataDxfId="166" dataCellStyle="Normal_Loop_List_metsoIO Rev.19.06.09"/>
    <tableColumn id="14" xr3:uid="{49018AE2-EAA1-478A-9611-F3E39BF79E3C}" name="Voltage (V)" dataDxfId="165" dataCellStyle="Normal_Loop_List_metsoIO Rev.19.06.09"/>
    <tableColumn id="15" xr3:uid="{A614092E-3DC2-47D2-BD8B-3C87FFE63C8E}" name="Cos φ" dataDxfId="164" dataCellStyle="Normal_Loop_List_metsoIO Rev.19.06.09"/>
    <tableColumn id="16" xr3:uid="{59451120-4C76-49DF-8D1A-415486993953}" name="Thermistor" dataDxfId="163" dataCellStyle="Normal_Loop_List_metsoIO Rev.19.06.09"/>
    <tableColumn id="17" xr3:uid="{97C4EE3D-F2BA-44D4-AFA3-BB90C5BAE515}" name="ATEX" dataDxfId="162" dataCellStyle="Normal_Loop_List_metsoIO Rev.19.06.09"/>
    <tableColumn id="18" xr3:uid="{3FC7D4A7-963B-43BA-BDE9-D1CEF004A106}" name="Column2" dataDxfId="161" dataCellStyle="Normal_Loop_List_metsoIO Rev.19.06.09"/>
    <tableColumn id="19" xr3:uid="{FA917BE7-4DF4-470E-A593-86244507173B}" name="Column3" dataDxfId="160" dataCellStyle="Normal_Loop_List_metsoIO Rev.19.06.09"/>
    <tableColumn id="20" xr3:uid="{723E976F-900E-4CBA-BDCB-46F2EC55B0DF}" name="Electrical center" dataDxfId="159" dataCellStyle="Normal_Loop_List_metsoIO Rev.19.06.09"/>
    <tableColumn id="21" xr3:uid="{57D74296-AD72-4660-B74E-D8E75AE7C213}" name="Cubicle" dataDxfId="158" dataCellStyle="Normal_Loop_List_metsoIO Rev.19.06.09"/>
    <tableColumn id="22" xr3:uid="{2DBFF630-A795-43F1-B2D1-1AA29F5495F5}" name="Column4" dataDxfId="157" dataCellStyle="Normal_Loop_List_metsoIO Rev.19.06.09"/>
    <tableColumn id="23" xr3:uid="{30FFC716-CEFA-47F1-81A8-2C049DD4EC6E}" name="Column5" dataDxfId="156" dataCellStyle="Normal_Loop_List_metsoIO Rev.19.06.09"/>
    <tableColumn id="24" xr3:uid="{2E835B36-F262-4050-A6E5-A339133F1AC0}" name="Column6" dataDxfId="155" dataCellStyle="Normal_Loop_List_metsoIO Rev.19.06.09"/>
    <tableColumn id="25" xr3:uid="{1D36CA14-ABAB-46B8-9908-65F2C321224E}" name="Column7" dataDxfId="154" dataCellStyle="Normal_Loop_List_metsoIO Rev.19.06.09"/>
    <tableColumn id="26" xr3:uid="{6166A13F-930D-4B4D-AB00-68071527731F}" name="Column8" dataDxfId="153" dataCellStyle="Normal_Loop_List_metsoIO Rev.19.06.09"/>
    <tableColumn id="27" xr3:uid="{AFA82F08-0419-4D36-BEFB-F42B97598A49}" name="Column9" dataDxfId="152" dataCellStyle="Normal_Loop_List_metsoIO Rev.19.06.09"/>
    <tableColumn id="28" xr3:uid="{81554532-C274-4FBD-8768-BF329B2ABBA6}" name="Signal suffix" dataDxfId="151" dataCellStyle="Normal_Loop_List_metsoIO Rev.19.06.09"/>
    <tableColumn id="29" xr3:uid="{D60522CF-E28A-4A8F-983C-385A3F23CA6F}" name="W" dataDxfId="150" dataCellStyle="Normal_Loop_List_metsoIO Rev.19.06.09"/>
    <tableColumn id="30" xr3:uid="{6D1A1EFC-D159-4509-9B47-51DFB7D907E2}" name="Signal TAG" dataDxfId="149" dataCellStyle="Normal_Loop_List_metsoIO Rev.19.06.09"/>
    <tableColumn id="31" xr3:uid="{7336A541-CA02-4893-A186-44EC56EC8B4B}" name="Column10" dataDxfId="148" dataCellStyle="Normal_Loop_List_metsoIO Rev.19.06.09"/>
    <tableColumn id="32" xr3:uid="{CFD3821E-0FC4-4711-BF95-DAFEA02701A0}" name="Column11" dataDxfId="147" dataCellStyle="Normal_Loop_List_metsoIO Rev.19.06.09"/>
    <tableColumn id="33" xr3:uid="{B197FB87-F1AD-438F-A32A-BFC683795457}" name="Rack" dataDxfId="146" dataCellStyle="Normal_Loop_List_metsoIO Rev.19.06.09"/>
    <tableColumn id="34" xr3:uid="{44BD07F7-866E-45F8-B9E3-4A73A69A763D}" name="Slot" dataDxfId="145" dataCellStyle="Normal_Loop_List_metsoIO Rev.19.06.09"/>
    <tableColumn id="35" xr3:uid="{CD09FCCE-2495-4F12-B84B-EBCC997AF99A}" name="Chan." dataDxfId="144" dataCellStyle="Normal_Loop_List_metsoIO Rev.19.06.09"/>
    <tableColumn id="36" xr3:uid="{77DA0DFE-0012-46AE-8713-E06C5A8BC36D}" name="Addr." dataDxfId="143" dataCellStyle="Normal_Loop_List_metsoIO Rev.19.06.09"/>
    <tableColumn id="37" xr3:uid="{BC55426D-E2C5-405B-A917-5D659A1986EA}" name="Term." dataDxfId="142" dataCellStyle="Normal_Loop_List_metsoIO Rev.19.06.09"/>
    <tableColumn id="38" xr3:uid="{B7C51896-FEEC-4F3A-BAC8-59EFDA0B7D2D}" name="Min" dataDxfId="141" dataCellStyle="Normal_Loop_List_metsoIO Rev.19.06.09"/>
    <tableColumn id="39" xr3:uid="{0BE2080C-0F8B-4124-AE92-0B0E6262556C}" name="Max" dataDxfId="140" dataCellStyle="Normal_Loop_List_metsoIO Rev.19.06.09"/>
    <tableColumn id="40" xr3:uid="{52663C7E-8A2D-4D12-A2FD-8EEF4B583ECD}" name="Unit" dataDxfId="139" dataCellStyle="Normal_Loop_List_metsoIO Rev.19.06.09"/>
    <tableColumn id="41" xr3:uid="{52D549AC-BB70-4BCA-89B5-49B098D53B8C}" name="DI" dataDxfId="138" dataCellStyle="Normal_Loop_List_metsoIO Rev.19.06.09"/>
    <tableColumn id="42" xr3:uid="{0BC21256-4930-478A-A23F-29C6A6E27246}" name="DO" dataDxfId="137" dataCellStyle="Normal_Loop_List_metsoIO Rev.19.06.09"/>
    <tableColumn id="43" xr3:uid="{B07EA828-77FD-4488-B335-61ED11C2DF7C}" name="AI" dataDxfId="136" dataCellStyle="Normal_Loop_List_metsoIO Rev.19.06.09"/>
    <tableColumn id="44" xr3:uid="{C27B7C3A-9C5A-49CA-97D0-91143A381CCC}" name="AO" dataDxfId="135" dataCellStyle="Normal_Loop_List_metsoIO Rev.19.06.09"/>
    <tableColumn id="45" xr3:uid="{D9473191-2C0A-4E98-A3D5-6DC45BE41CA0}" name="SDI" dataDxfId="134" dataCellStyle="Normal_Loop_List_metsoIO Rev.19.06.09"/>
    <tableColumn id="46" xr3:uid="{F3EBB529-B7C7-4FC4-A367-EC935D41379A}" name="SDO" dataDxfId="133" dataCellStyle="Normal_Loop_List_metsoIO Rev.19.06.09"/>
    <tableColumn id="47" xr3:uid="{F94509DC-22A6-494C-B263-F24D11EDCABB}" name="SAI" dataDxfId="132" dataCellStyle="Normal_Loop_List_metsoIO Rev.19.06.09"/>
    <tableColumn id="48" xr3:uid="{21A12EC4-0666-445A-983A-A82790F24585}" name="SAO" dataDxfId="131" dataCellStyle="Normal_Loop_List_metsoIO Rev.19.06.09"/>
    <tableColumn id="49" xr3:uid="{31F86383-E549-4DC8-880C-2C31E67B824C}" name="BDI" dataDxfId="130" dataCellStyle="Normal_Loop_List_motor Rev19.06.09"/>
    <tableColumn id="50" xr3:uid="{ED4BB928-6273-4702-B949-B3025660505B}" name="BDO" dataDxfId="129" dataCellStyle="Normal_Loop_List_motor Rev19.06.09"/>
    <tableColumn id="51" xr3:uid="{F8B881EE-C2C1-445E-A6F0-9D6325E26979}" name="BAI" dataDxfId="128" dataCellStyle="Normal_Loop_List_motor Rev19.06.09"/>
    <tableColumn id="52" xr3:uid="{82A4BE5F-D911-4932-9B7A-53967A8DD339}" name="BAO" dataDxfId="127" dataCellStyle="Normal_Loop_List_motor Rev19.06.09"/>
    <tableColumn id="53" xr3:uid="{8AC2FEA7-1D0C-4D84-A3A2-64BEE0E22ACB}" name="LL" dataDxfId="126" dataCellStyle="Normal_Loop_List_motor Rev19.06.09"/>
    <tableColumn id="54" xr3:uid="{0E0E841C-4E4D-4907-90A7-6C0A75C1A223}" name="L" dataDxfId="125" dataCellStyle="Normal_Loop_List_motor Rev19.06.09"/>
    <tableColumn id="55" xr3:uid="{85EF6703-DCE6-43A0-9D00-59E37BB420D1}" name="H" dataDxfId="124" dataCellStyle="Normal_Loop_List_motor Rev19.06.09"/>
    <tableColumn id="56" xr3:uid="{1E26574E-A5F4-4370-8A09-81512771088B}" name="HH" dataDxfId="123" dataCellStyle="Normal_Loop_List_motor Rev19.06.09"/>
    <tableColumn id="57" xr3:uid="{4F4784A0-F9C0-4A06-9848-61F5D3A6A02F}" name="Transmitter type" dataDxfId="122" dataCellStyle="Normal_Loop_List_motor Rev19.06.09"/>
    <tableColumn id="58" xr3:uid="{BAB29FB2-159D-468D-BCDC-D91F0E50774E}" name="Type of signal" dataDxfId="121" dataCellStyle="Normal_Loop_List_motor Rev19.06.09"/>
    <tableColumn id="59" xr3:uid="{5D872191-242C-434E-8A3C-6DADA40A9978}" name="Switch state" dataDxfId="120" dataCellStyle="Normal_Loop_List_motor Rev19.06.09"/>
    <tableColumn id="60" xr3:uid="{F688F999-FE52-4D1C-BE25-2FCCB53A3111}" name="Voltage" dataDxfId="119" dataCellStyle="Normal_Loop_List_motor Rev19.06.09"/>
    <tableColumn id="61" xr3:uid="{F87D5B7E-0D30-4CB8-858E-3CC50AD814C5}" name="Manufacturer" dataDxfId="118" dataCellStyle="Normal_Loop_List_motor Rev19.06.09"/>
    <tableColumn id="62" xr3:uid="{07D49EC6-2869-4A89-8F2F-B89753B0F583}" name="Model" dataDxfId="117" dataCellStyle="Normal_Loop_List_motor Rev19.06.09"/>
    <tableColumn id="63" xr3:uid="{5ED84F6B-3B3E-4A1C-ACD6-BE47FD9F70D7}" name="Connection" dataDxfId="116" dataCellStyle="Normal_Loop_List_motor Rev19.06.09"/>
    <tableColumn id="64" xr3:uid="{895588AC-D424-4809-8548-7375C78BBD9B}" name="Name" dataDxfId="115" dataCellStyle="Normal_Loop_List_motor Rev19.06.09"/>
    <tableColumn id="65" xr3:uid="{FC3CA35D-9F62-407A-8880-CC2591B351F9}" name="P&amp;ID" dataDxfId="114" dataCellStyle="Normal_Loop_List_motor Rev19.06.09"/>
    <tableColumn id="66" xr3:uid="{F3D0CE05-102A-410E-A78A-F0DC114FD241}" name="Typical" dataDxfId="113" dataCellStyle="Normal_Loop_List_motor Rev19.06.09"/>
    <tableColumn id="67" xr3:uid="{9305D0D8-1E32-4AB5-934C-E3833CD7BBCA}" name="Hook-up" dataDxfId="112" dataCellStyle="Normal_Loop_List_motor Rev19.06.09"/>
    <tableColumn id="68" xr3:uid="{C8542099-24BF-47D2-A8C9-8B3AE2F0669F}" name="Electrical room" dataDxfId="111" dataCellStyle="Normal_Loop_List_metsoIO Rev.19.06.09"/>
    <tableColumn id="69" xr3:uid="{02A991BD-7E31-48FA-9FF8-507460E248AD}" name="Cabinet" dataDxfId="110" dataCellStyle="Normal_Loop_List_metsoIO Rev.19.06.09"/>
    <tableColumn id="70" xr3:uid="{353D115E-A1F7-4183-B3D4-3B5D06E2BD2B}" name="Remarks" dataDxfId="109" dataCellStyle="Normal_Loop_List_metsoIO Rev.19.06.09"/>
    <tableColumn id="71" xr3:uid="{A1B8E7A9-197B-421D-BB67-5C718257D7F2}" name="Issue" dataDxfId="108" dataCellStyle="Normal_Loop_List_metsoIO Rev.19.06.09"/>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MSIO4" displayName="MSIO4" ref="A2:H458" totalsRowShown="0" headerRowDxfId="23" dataDxfId="22" tableBorderDxfId="21" dataCellStyle="Normal_Loop_List_metsoIO Rev.19.06.09">
  <autoFilter ref="A2:H458" xr:uid="{8FE46A23-23AB-4FE3-880E-0B98A096525E}">
    <filterColumn colId="2">
      <filters>
        <filter val="MEAS_BIN"/>
      </filters>
    </filterColumn>
  </autoFilter>
  <tableColumns count="8">
    <tableColumn id="6" xr3:uid="{B8537B8C-39A9-483C-A622-8F323C75F9E9}" name="Tag" dataDxfId="20" dataCellStyle="Normal_Loop_List_motor Rev19.06.09">
      <calculatedColumnFormula array="1">_xlfn.UNIQUE(MSIO[TAG])</calculatedColumnFormula>
    </tableColumn>
    <tableColumn id="7" xr3:uid="{452EECE9-5F4B-4E52-B8C9-DE26F4E48CBE}" name="Description" dataDxfId="19" dataCellStyle="Normal_Loop_List_metsoIO Rev.19.06.09">
      <calculatedColumnFormula>INDEX(_INSTRUMENT_TAGS[INITIAL_DESC],MATCH(MSIO4[[#This Row],[Tag]],_INSTRUMENT_TAGS[INITIAL_TAG1],))</calculatedColumnFormula>
    </tableColumn>
    <tableColumn id="2" xr3:uid="{BF03A81D-D1F0-4618-91D2-1DF4CFA66B0A}" name="Typical" dataDxfId="0" dataCellStyle="Normal_Loop_List_metsoIO Rev.19.06.09">
      <calculatedColumnFormula>INDEX(_INSTRUMENTS[TYPICAL],MATCH(MSIO4[[#This Row],[Tag]],_INSTRUMENTS[TAG],))</calculatedColumnFormula>
    </tableColumn>
    <tableColumn id="9" xr3:uid="{A36B9D05-7DC9-4E40-855E-2B3A694085C4}" name="ProtoName" dataDxfId="18" dataCellStyle="Normal_Loop_List_metsoIO Rev.19.06.09"/>
    <tableColumn id="8" xr3:uid="{558A4236-0B8A-41B2-AE2A-099BDC73C738}" name="DWGPREFIX" dataDxfId="17" dataCellStyle="Normal_Loop_List_metsoIO Rev.19.06.09"/>
    <tableColumn id="1" xr3:uid="{AF33A731-E36F-42D5-8374-AB5EEEA70824}" name="DWGNUMBER" dataDxfId="7" dataCellStyle="Normal_Loop_List_metsoIO Rev.19.06.09"/>
    <tableColumn id="10" xr3:uid="{F62BB70B-C73A-4B9C-945B-E2C5CA6FE6A7}" name="PROTOTYPE" dataDxfId="16" dataCellStyle="Normal_Loop_List_metsoIO Rev.19.06.09"/>
    <tableColumn id="11" xr3:uid="{F8B24927-1290-4CCF-B351-F7D93C7DBD9F}" name="X1PNL" dataDxfId="15" dataCellStyle="Normal_Loop_List_metsoIO Rev.19.06.0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AEF23D-8A05-4F27-AAF7-C79147BA9321}" name="Table12" displayName="Table12" ref="J2:N35" totalsRowShown="0" headerRowDxfId="14" dataDxfId="13">
  <autoFilter ref="J2:N35" xr:uid="{B07420EE-2842-43BB-A6E5-32F769BF7762}"/>
  <sortState xmlns:xlrd2="http://schemas.microsoft.com/office/spreadsheetml/2017/richdata2" ref="J3:N34">
    <sortCondition ref="J2:J34"/>
  </sortState>
  <tableColumns count="5">
    <tableColumn id="1" xr3:uid="{9A6ECC8B-8A9E-4595-AFE6-143149FF36C6}" name="ProtoType" dataDxfId="12"/>
    <tableColumn id="2" xr3:uid="{63FC5739-CE5E-410A-8176-491FEED8BF97}" name="Column2" dataDxfId="11"/>
    <tableColumn id="3" xr3:uid="{3F884BB5-5276-409B-B126-C30099B4E3C5}" name="Column3" dataDxfId="10"/>
    <tableColumn id="4" xr3:uid="{217A9BEA-C5DE-44D7-9006-1E251EEFAED8}" name="Path" dataDxfId="9">
      <calculatedColumnFormula>$K$1&amp;Table12[[#This Row],[Column2]]&amp;".dwg"</calculatedColumnFormula>
    </tableColumn>
    <tableColumn id="5" xr3:uid="{B0C844DB-5AE3-4247-97D5-3406F1214BBC}" name="Comment"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08335D6-386E-4557-9B23-8AE718D18930}" name="Table19" displayName="Table19" ref="P3:P33" totalsRowShown="0">
  <autoFilter ref="P3:P33" xr:uid="{3DF468B5-1E3B-45B9-98D8-03C0287AC536}"/>
  <sortState xmlns:xlrd2="http://schemas.microsoft.com/office/spreadsheetml/2017/richdata2" ref="P4:P33">
    <sortCondition ref="P3:P33"/>
  </sortState>
  <tableColumns count="1">
    <tableColumn id="1" xr3:uid="{05520BEE-309F-4830-876E-2F97AE76E0D6}"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Table11" displayName="Table11" ref="A2:C91" totalsRowShown="0">
  <autoFilter ref="A2:C91" xr:uid="{DB79E51A-865F-4EA7-9FC7-7019099DAE8C}"/>
  <tableColumns count="3">
    <tableColumn id="1" xr3:uid="{2628BED6-0946-4E0E-94B7-0586BE77973A}" name="Field" dataDxfId="35"/>
    <tableColumn id="2" xr3:uid="{4E058BA0-E70D-4F5C-A253-2B9380A57E28}" name="POINTIO_1AI_LOOP24VDC" dataDxfId="34"/>
    <tableColumn id="23" xr3:uid="{E6E45932-5F5C-43AA-A067-FCA7E62B41D7}" name="ALM_HORN2"/>
  </tableColumns>
  <tableStyleInfo name="TableStyleDark1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T458" totalsRowShown="0" headerRowDxfId="107" dataDxfId="105" headerRowBorderDxfId="106" tableBorderDxfId="104" dataCellStyle="Normal_Loop_List_metsoIO Rev.19.06.09">
  <autoFilter ref="B2:T458" xr:uid="{5ACA15B2-1958-444A-9559-E6EEF2FB9B5B}"/>
  <tableColumns count="19">
    <tableColumn id="1" xr3:uid="{723D8566-2171-49BE-87BD-BFD06183945E}" name="Index" dataDxfId="103" dataCellStyle="Normal_Loop_List_metsoIO Rev.19.06.09"/>
    <tableColumn id="67" xr3:uid="{9C0497F4-C762-4CEE-8861-96EB1518BE7D}" name="Panel" dataDxfId="102" dataCellStyle="Normal_Loop_List_metsoIO Rev.19.06.09"/>
    <tableColumn id="68" xr3:uid="{77D01D57-5FA9-4A33-9FEA-DFB1CE6BC5A0}" name="PLC" dataDxfId="101" dataCellStyle="Normal_Loop_List_metsoIO Rev.19.06.09"/>
    <tableColumn id="69" xr3:uid="{51FEF853-64F0-429C-B293-52FD37020126}" name="Rack" dataDxfId="100" dataCellStyle="Normal_Loop_List_metsoIO Rev.19.06.09"/>
    <tableColumn id="70" xr3:uid="{681E4CEC-5504-4362-963C-3609730B9977}" name="Slot" dataDxfId="99" dataCellStyle="Normal_Loop_List_metsoIO Rev.19.06.09"/>
    <tableColumn id="12" xr3:uid="{C14C5A04-B1DD-4178-9E43-C7127D35BE44}" name="Channel" dataDxfId="98" dataCellStyle="Normal_Loop_List_metsoIO Rev.19.06.09"/>
    <tableColumn id="13" xr3:uid="{8AB70504-9E4F-48DF-A38A-682D133328F1}" name="Address" dataDxfId="97" dataCellStyle="Normal_Loop_List_metsoIO Rev.19.06.09"/>
    <tableColumn id="2" xr3:uid="{7221F135-0DD4-41E4-B276-F019A2234352}" name="Prefix" dataDxfId="96" dataCellStyle="Normal_Loop_List_metsoIO Rev.19.06.09"/>
    <tableColumn id="3" xr3:uid="{F684FDD6-56EB-4FDD-8415-1885C0C23EB0}" name="Base_Tag" dataDxfId="95" dataCellStyle="Normal_Loop_List_metsoIO Rev.19.06.09"/>
    <tableColumn id="4" xr3:uid="{E8D672DB-2B96-4BF1-85D7-29F857EF75B7}" name="Suffix" dataDxfId="94" dataCellStyle="Normal_Loop_List_metsoIO Rev.19.06.09"/>
    <tableColumn id="6" xr3:uid="{8CFEA82D-8A31-43EA-A951-29240E3150C6}" name="IO_Tag" dataDxfId="93" dataCellStyle="Normal_Loop_List_motor Rev19.06.09">
      <calculatedColumnFormula>IF(ISBLANK(IO[[#This Row],[Base_Tag]]),"",_xlfn.TEXTJOIN("_",,IO[[#This Row],[Prefix]:[Suffix]]))</calculatedColumnFormula>
    </tableColumn>
    <tableColumn id="9" xr3:uid="{0B75133D-0964-4E2A-8A81-9661E232A3BE}" name="Short_Desc_1" dataDxfId="92" dataCellStyle="Normal_Loop_List_metsoIO Rev.19.06.09">
      <calculatedColumnFormula xml:space="preserve"> UPPER(TRIM( MID(IO[[#This Row],[Description]],1,22)))</calculatedColumnFormula>
    </tableColumn>
    <tableColumn id="10" xr3:uid="{C62A4CE7-0113-4BF5-962E-57F746827EE2}" name="Short_Desc_2" dataDxfId="91" dataCellStyle="Normal_Loop_List_metsoIO Rev.19.06.09">
      <calculatedColumnFormula xml:space="preserve"> UPPER( TRIM( MID(IO[[#This Row],[Description]],23,22)))</calculatedColumnFormula>
    </tableColumn>
    <tableColumn id="8" xr3:uid="{00269E51-16F9-4238-8242-A622572FF7B6}" name="Short_Desc_3" dataDxfId="90" dataCellStyle="Normal_Loop_List_metsoIO Rev.19.06.09">
      <calculatedColumnFormula>UPPER( TRIM( MID(IO[[#This Row],[Description]],45,22)))</calculatedColumnFormula>
    </tableColumn>
    <tableColumn id="7" xr3:uid="{39113609-0720-4316-83EE-878476BC227A}" name="Description" dataDxfId="89" dataCellStyle="Normal_Loop_List_metsoIO Rev.19.06.09"/>
    <tableColumn id="18" xr3:uid="{81186771-2A92-4ADB-9A81-EA3F1F6AE9E9}" name="Pin" dataDxfId="88" dataCellStyle="Normal_Loop_List_metsoIO Rev.19.06.09"/>
    <tableColumn id="62" xr3:uid="{0454022E-8452-43DB-85F4-24B30281A42D}" name="Catalog_No." dataDxfId="87" dataCellStyle="Normal_Loop_List_metsoIO Rev.19.06.09"/>
    <tableColumn id="19" xr3:uid="{DD8E3344-A0CA-4CC5-BC96-284798E0C27E}" name="Prototype" dataDxfId="86" dataCellStyle="Normal_Loop_List_metsoIO Rev.19.06.09"/>
    <tableColumn id="11" xr3:uid="{DCD59931-B243-4F6F-ACA6-62E59713FE88}" name="Notes" dataDxfId="85" dataCellStyle="Normal_Loop_List_metsoIO Rev.19.06.09"/>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_INSTRUMENT_TAGS" displayName="_INSTRUMENT_TAGS" ref="A5:K724" totalsRowShown="0" headerRowDxfId="84" dataDxfId="83">
  <autoFilter ref="A5:K724" xr:uid="{C55E9C1B-77A0-476B-807E-06E83A763270}"/>
  <tableColumns count="11">
    <tableColumn id="1" xr3:uid="{51564E77-B16C-4400-83AC-E268B5898328}" name="INITIAL_TAG1" dataDxfId="82"/>
    <tableColumn id="15" xr3:uid="{C5D67FC9-CA60-49B4-B367-B5D159330489}" name="INITIAL_TAG2" dataDxfId="81"/>
    <tableColumn id="2" xr3:uid="{3595DDF7-A268-4B12-A97E-B3F355478AAD}" name="INITIAL_DESC" dataDxfId="80"/>
    <tableColumn id="3" xr3:uid="{E8A2325D-BB26-4A00-8D2A-1ACA87448670}" name="x1" dataDxfId="79"/>
    <tableColumn id="4" xr3:uid="{80C294F0-9BC4-45E3-99F1-DBA62E446A0D}" name="TAG1" dataDxfId="78">
      <calculatedColumnFormula>_xlfn.CONCAT(_INSTRUMENT_TAGS[[#This Row],[INITIAL_TAG1]:[INITIAL_TAG2]])</calculatedColumnFormula>
    </tableColumn>
    <tableColumn id="5" xr3:uid="{26B3A79B-479A-4927-ABAD-75B0B6566BD6}" name="DESC1" dataDxfId="77">
      <calculatedColumnFormula>TRIM(UPPER( MID(_INSTRUMENT_TAGS[[#This Row],[INITIAL_DESC]],1,25)))</calculatedColumnFormula>
    </tableColumn>
    <tableColumn id="6" xr3:uid="{BA05466F-3BBA-4E4D-B7A7-11425CB1510D}" name="DESC2" dataDxfId="76">
      <calculatedColumnFormula>TRIM(UPPER( MID(_INSTRUMENT_TAGS[[#This Row],[INITIAL_DESC]],26,25)))</calculatedColumnFormula>
    </tableColumn>
    <tableColumn id="7" xr3:uid="{ECD04F04-714C-4102-A012-6E019921D01F}" name="DESC3" dataDxfId="75">
      <calculatedColumnFormula xml:space="preserve"> TRIM(UPPER( MID(_INSTRUMENT_TAGS[[#This Row],[INITIAL_DESC]],51,25)))</calculatedColumnFormula>
    </tableColumn>
    <tableColumn id="8" xr3:uid="{62AC9731-7435-4114-816B-CC136B28785B}" name="x2" dataDxfId="74"/>
    <tableColumn id="9" xr3:uid="{939A32BF-5A62-4429-B56A-86E7A79FB6D0}" name="TAG2" dataDxfId="73">
      <calculatedColumnFormula>_xlfn.CONCAT(_INSTRUMENT_TAGS[[#This Row],[INITIAL_TAG1]:[INITIAL_TAG2]])</calculatedColumnFormula>
    </tableColumn>
    <tableColumn id="10" xr3:uid="{B49F7DC2-1BCB-4254-A14C-11A0BE4215BC}" name="LDESC" dataDxfId="72">
      <calculatedColumnFormula>TRIM(TRIM(_INSTRUMENT_TAGS[[#This Row],[DESC1]])&amp; " " &amp;TRIM(_INSTRUMENT_TAGS[[#This Row],[DESC2]]) &amp; " " &amp; TRIM(_INSTRUMENT_TAGS[[#This Row],[DESC3]]))</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F932-29FA-4483-A316-C5E2A24E74FB}" name="_INSTRUMENTS" displayName="_INSTRUMENTS" ref="A5:J719" totalsRowShown="0" headerRowDxfId="71" dataDxfId="70">
  <autoFilter ref="A5:J719" xr:uid="{9502BD0D-962B-4576-A2D5-0BB43CE779A0}">
    <filterColumn colId="3">
      <filters>
        <filter val="ALM_HORN"/>
      </filters>
    </filterColumn>
  </autoFilter>
  <sortState xmlns:xlrd2="http://schemas.microsoft.com/office/spreadsheetml/2017/richdata2" ref="A6:J719">
    <sortCondition ref="A5:A719"/>
  </sortState>
  <tableColumns count="10">
    <tableColumn id="1" xr3:uid="{8593CA8D-B327-42EC-92C0-48FC6C416914}" name="TAG" dataDxfId="69"/>
    <tableColumn id="2" xr3:uid="{63A39F9A-3812-49A9-95B1-6FA3761E002E}" name="DESCRIPTION" dataDxfId="68">
      <calculatedColumnFormula>IFERROR( INDEX([3]!_INSTRUMENT_TAGS[LDESC],  MATCH(_INSTRUMENTS[[#This Row],[TAG]],[3]!_INSTRUMENT_TAGS[TAG1],0)), "&lt;ERROR&gt;")</calculatedColumnFormula>
    </tableColumn>
    <tableColumn id="8" xr3:uid="{787966F6-6A2A-44AF-A627-FC1BBBCD96F8}" name="x1" dataDxfId="67"/>
    <tableColumn id="3" xr3:uid="{AE2CE0BD-74F0-4E2F-9D40-63DA43A4702A}" name="TYPICAL" dataDxfId="66"/>
    <tableColumn id="4" xr3:uid="{5ADDC587-06CF-4498-806B-EBFB4F7CA7BD}" name="x2" dataDxfId="65"/>
    <tableColumn id="5" xr3:uid="{4B703B6D-9724-4FB8-AA9D-5616E7672F89}" name="PID" dataDxfId="64"/>
    <tableColumn id="9" xr3:uid="{1EBB21F6-BFCD-4DC5-8BF2-9AB459202105}" name="PID_AREA" dataDxfId="63">
      <calculatedColumnFormula>IFERROR( INDEX([3]!_PIDS[DESCRIPTION],  MATCH(_INSTRUMENTS[[#This Row],[PID]],[3]!_PIDS[PID],0)), "&lt;ERROR&gt;")</calculatedColumnFormula>
    </tableColumn>
    <tableColumn id="6" xr3:uid="{AAAA28A2-0315-43A9-88E5-62C853F20C3E}" name="ROOM" dataDxfId="62"/>
    <tableColumn id="7" xr3:uid="{8757836A-F25F-46AA-9273-7345DB165CD3}" name="CABINET" dataDxfId="61"/>
    <tableColumn id="10" xr3:uid="{2785292D-4256-4CD0-A6C0-8C79683F1DC2}" name="NOTES" dataDxfId="6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U458" totalsRowShown="0" headerRowDxfId="59" dataDxfId="57" headerRowBorderDxfId="58" tableBorderDxfId="56" dataCellStyle="Normal_Loop_List_metsoIO Rev.19.06.09">
  <autoFilter ref="B2:U458" xr:uid="{5ACA15B2-1958-444A-9559-E6EEF2FB9B5B}"/>
  <tableColumns count="20">
    <tableColumn id="1" xr3:uid="{48F4615F-8B45-47C2-AD3C-CF6BACEE5181}" name="Index" dataDxfId="55" dataCellStyle="Normal_Loop_List_metsoIO Rev.19.06.09"/>
    <tableColumn id="67" xr3:uid="{5CCE8E5E-AA72-426C-B06D-7791CD4BF099}" name="Dwg_Type" dataDxfId="54" dataCellStyle="Normal_Loop_List_metsoIO Rev.19.06.09"/>
    <tableColumn id="68" xr3:uid="{5D5767C2-C382-456C-95D1-B13B038C4063}" name="Dwg_Base" dataDxfId="53" dataCellStyle="Normal_Loop_List_metsoIO Rev.19.06.09"/>
    <tableColumn id="69" xr3:uid="{75B46D14-0E7A-4F6F-BA74-0A93484D2C49}" name="Dwg_Index" dataDxfId="52" dataCellStyle="Normal_Loop_List_metsoIO Rev.19.06.09"/>
    <tableColumn id="5" xr3:uid="{3440F749-80F0-4110-A5B6-BCA7D771E8DC}" name="Dwg_Number" dataDxfId="51">
      <calculatedColumnFormula>IF(ISBLANK(Instruments[[#This Row],[Dwg_Base]]),"",Instruments[[#This Row],[Dwg_Base]]+Instruments[[#This Row],[Dwg_Index]])</calculatedColumnFormula>
    </tableColumn>
    <tableColumn id="70" xr3:uid="{5E7C31D6-0680-4ED4-AF46-074450B0ADBD}" name="Dwg_Suffix" dataDxfId="50" dataCellStyle="Normal_Loop_List_metsoIO Rev.19.06.09"/>
    <tableColumn id="13" xr3:uid="{E5D78439-1427-4F40-A807-C65471215B59}" name="Filename" dataDxfId="49" dataCellStyle="Normal_Loop_List_metsoIO Rev.19.06.09">
      <calculatedColumnFormula>IF(ISBLANK(Instruments[[#This Row],[Dwg_Base]]),"",_xlfn.TEXTJOIN("-",,jobNumber,Instruments[[#This Row],[Dwg_Type]],Instruments[[#This Row],[Dwg_Number]],Instruments[[#This Row],[Dwg_Suffix]]))</calculatedColumnFormula>
    </tableColumn>
    <tableColumn id="2" xr3:uid="{57FBB4EB-D7DE-4256-8B24-C4733C7169C9}" name="Column1" dataDxfId="48"/>
    <tableColumn id="3" xr3:uid="{592F6D34-F37B-4B5F-A856-1BBFC1E9CBD1}" name="Tag" dataDxfId="47" dataCellStyle="Normal_Loop_List_metsoIO Rev.19.06.09"/>
    <tableColumn id="9" xr3:uid="{A3E8543B-E16D-4773-8ADB-89923A9A7FBA}" name="Short_Desc_1" dataDxfId="46" dataCellStyle="Normal_Loop_List_metsoIO Rev.19.06.09">
      <calculatedColumnFormula xml:space="preserve"> UPPER(TRIM( MID(Instruments[[#This Row],[Description]],1,22)))</calculatedColumnFormula>
    </tableColumn>
    <tableColumn id="10" xr3:uid="{D9EAF7CB-AD95-4C73-8287-EF87E26FEE50}" name="Short_Desc_2" dataDxfId="45" dataCellStyle="Normal_Loop_List_metsoIO Rev.19.06.09">
      <calculatedColumnFormula xml:space="preserve"> UPPER( TRIM( MID(Instruments[[#This Row],[Description]],23,22)))</calculatedColumnFormula>
    </tableColumn>
    <tableColumn id="8" xr3:uid="{90A21677-8876-4636-B3E7-1BDD559F4A72}" name="Short_Desc_3" dataDxfId="44" dataCellStyle="Normal_Loop_List_metsoIO Rev.19.06.09">
      <calculatedColumnFormula>UPPER( TRIM( MID(Instruments[[#This Row],[Description]],45,22)))</calculatedColumnFormula>
    </tableColumn>
    <tableColumn id="7" xr3:uid="{F75AA004-4D2B-4D28-81EC-F95544F5A660}" name="Description" dataDxfId="43" dataCellStyle="Normal_Loop_List_metsoIO Rev.19.06.09"/>
    <tableColumn id="18" xr3:uid="{7F8EFA62-4D9F-41C2-B3AD-D7219775EA8D}" name="DI" dataDxfId="42" dataCellStyle="Normal_Loop_List_metsoIO Rev.19.06.09"/>
    <tableColumn id="12" xr3:uid="{878DFBE2-4B03-4F80-A223-964DB8B92A93}" name="DO" dataDxfId="41"/>
    <tableColumn id="6" xr3:uid="{43B642A8-857F-47BB-BD59-A03B60EA90F2}" name="AI" dataDxfId="40"/>
    <tableColumn id="14" xr3:uid="{C5665926-937D-4697-9C26-C2F7964583C5}" name="AO" dataDxfId="39"/>
    <tableColumn id="62" xr3:uid="{5BDD275C-51B5-4518-A2C4-CB136E0CFD26}" name="IO_Summary" dataDxfId="38" dataCellStyle="Normal_Loop_List_metsoIO Rev.19.06.09"/>
    <tableColumn id="19" xr3:uid="{FDF2CEDA-494B-434B-93AF-F8B4269BC071}" name="Prototype" dataDxfId="37" dataCellStyle="Normal_Loop_List_metsoIO Rev.19.06.09"/>
    <tableColumn id="11" xr3:uid="{A9BAC246-6A7D-4563-965E-79CCC47D0A62}" name="Notes" dataDxfId="36" dataCellStyle="Normal_Loop_List_metsoIO Rev.19.06.09"/>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33"/>
    <tableColumn id="2" xr3:uid="{72F2130B-38C4-4DC1-87AC-192D3C6C3C50}" name="objIndex" dataDxfId="32"/>
    <tableColumn id="4" xr3:uid="{A44DBD63-C982-4133-ABBC-490355A8B544}" name="Column1" dataDxfId="31"/>
    <tableColumn id="3" xr3:uid="{0FA99A95-172F-4E47-88B1-7C3E9931DC1F}" name="objDesc" dataDxfId="3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29">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28"/>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27"/>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26"/>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25"/>
    <tableColumn id="2" xr3:uid="{ECCA2ACE-A87C-403C-B19B-590975BC1D94}" name="Examples"/>
    <tableColumn id="3" xr3:uid="{F5895697-623E-4430-B7E2-ACF9C551F592}" name="Description"/>
    <tableColumn id="4" xr3:uid="{D64CC04C-0F5B-4BA5-88BF-2224416783F4}" name="NOTES" dataDxfId="2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printerSettings" Target="../printerSettings/printerSettings8.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dimension ref="A1:K17"/>
  <sheetViews>
    <sheetView workbookViewId="0">
      <selection activeCell="B7" sqref="B7"/>
    </sheetView>
    <sheetView workbookViewId="1"/>
  </sheetViews>
  <sheetFormatPr defaultColWidth="8.6328125" defaultRowHeight="16" x14ac:dyDescent="0.4"/>
  <cols>
    <col min="1" max="1" width="22.08984375" style="280" bestFit="1" customWidth="1"/>
    <col min="2" max="2" width="33" style="280" bestFit="1" customWidth="1"/>
    <col min="3" max="3" width="33" style="280" customWidth="1"/>
    <col min="4" max="16384" width="8.6328125" style="280"/>
  </cols>
  <sheetData>
    <row r="1" spans="1:11" x14ac:dyDescent="0.4">
      <c r="A1" s="279" t="s">
        <v>2869</v>
      </c>
    </row>
    <row r="2" spans="1:11" x14ac:dyDescent="0.4">
      <c r="B2" s="279"/>
    </row>
    <row r="3" spans="1:11" x14ac:dyDescent="0.4">
      <c r="B3" s="279"/>
    </row>
    <row r="5" spans="1:11" x14ac:dyDescent="0.4">
      <c r="A5" s="280" t="s">
        <v>42</v>
      </c>
      <c r="B5" s="280" t="s">
        <v>2361</v>
      </c>
      <c r="C5" s="280" t="s">
        <v>2870</v>
      </c>
      <c r="D5" s="280" t="s">
        <v>22</v>
      </c>
      <c r="E5" s="280" t="s">
        <v>21</v>
      </c>
      <c r="F5" s="280" t="s">
        <v>24</v>
      </c>
      <c r="G5" s="280" t="s">
        <v>23</v>
      </c>
      <c r="H5" s="280" t="s">
        <v>26</v>
      </c>
      <c r="I5" s="280" t="s">
        <v>25</v>
      </c>
      <c r="J5" s="280" t="s">
        <v>28</v>
      </c>
      <c r="K5" s="280" t="s">
        <v>27</v>
      </c>
    </row>
    <row r="6" spans="1:11" x14ac:dyDescent="0.4">
      <c r="A6" s="280" t="s">
        <v>2369</v>
      </c>
      <c r="B6" s="280" t="s">
        <v>2871</v>
      </c>
      <c r="C6" s="280">
        <f>COUNTIFS([3]!_INSTRUMENTS[CABINET],_IO_CABINETS[[#This Row],[TAG]])</f>
        <v>485</v>
      </c>
      <c r="D6" s="280" t="s">
        <v>2872</v>
      </c>
      <c r="E6" s="280" t="s">
        <v>2872</v>
      </c>
      <c r="F6" s="280" t="s">
        <v>2872</v>
      </c>
      <c r="G6" s="280" t="s">
        <v>2872</v>
      </c>
      <c r="H6" s="280" t="s">
        <v>2872</v>
      </c>
      <c r="I6" s="280" t="s">
        <v>2872</v>
      </c>
      <c r="J6" s="280" t="s">
        <v>2872</v>
      </c>
      <c r="K6" s="280" t="s">
        <v>2872</v>
      </c>
    </row>
    <row r="7" spans="1:11" x14ac:dyDescent="0.4">
      <c r="A7" s="280" t="s">
        <v>2873</v>
      </c>
      <c r="B7" s="280" t="s">
        <v>2874</v>
      </c>
      <c r="C7" s="280">
        <f>COUNTIFS([3]!_INSTRUMENTS[CABINET],_IO_CABINETS[[#This Row],[TAG]])</f>
        <v>0</v>
      </c>
      <c r="D7" s="280" t="s">
        <v>2872</v>
      </c>
      <c r="E7" s="280" t="s">
        <v>2872</v>
      </c>
      <c r="F7" s="280" t="s">
        <v>2872</v>
      </c>
      <c r="G7" s="280" t="s">
        <v>2872</v>
      </c>
      <c r="H7" s="280" t="s">
        <v>2872</v>
      </c>
      <c r="I7" s="280" t="s">
        <v>2872</v>
      </c>
      <c r="J7" s="280" t="s">
        <v>2872</v>
      </c>
      <c r="K7" s="280" t="s">
        <v>2872</v>
      </c>
    </row>
    <row r="8" spans="1:11" x14ac:dyDescent="0.4">
      <c r="A8" s="280" t="s">
        <v>2875</v>
      </c>
      <c r="B8" s="280" t="s">
        <v>2876</v>
      </c>
      <c r="C8" s="280">
        <f>COUNTIFS([3]!_INSTRUMENTS[CABINET],_IO_CABINETS[[#This Row],[TAG]])</f>
        <v>0</v>
      </c>
      <c r="D8" s="280" t="s">
        <v>2872</v>
      </c>
      <c r="E8" s="280" t="s">
        <v>2872</v>
      </c>
      <c r="F8" s="280" t="s">
        <v>2872</v>
      </c>
      <c r="G8" s="280" t="s">
        <v>2872</v>
      </c>
      <c r="H8" s="280" t="s">
        <v>2872</v>
      </c>
      <c r="I8" s="280" t="s">
        <v>2872</v>
      </c>
      <c r="J8" s="280" t="s">
        <v>2872</v>
      </c>
      <c r="K8" s="280" t="s">
        <v>2872</v>
      </c>
    </row>
    <row r="9" spans="1:11" x14ac:dyDescent="0.4">
      <c r="A9" s="280" t="s">
        <v>2877</v>
      </c>
      <c r="B9" s="280" t="s">
        <v>2878</v>
      </c>
      <c r="C9" s="280">
        <f>COUNTIFS([3]!_INSTRUMENTS[CABINET],_IO_CABINETS[[#This Row],[TAG]])</f>
        <v>0</v>
      </c>
      <c r="D9" s="280" t="s">
        <v>2872</v>
      </c>
      <c r="E9" s="280" t="s">
        <v>2872</v>
      </c>
      <c r="F9" s="280" t="s">
        <v>2872</v>
      </c>
      <c r="G9" s="280" t="s">
        <v>2872</v>
      </c>
      <c r="H9" s="280" t="s">
        <v>2872</v>
      </c>
      <c r="I9" s="280" t="s">
        <v>2872</v>
      </c>
      <c r="J9" s="280" t="s">
        <v>2872</v>
      </c>
      <c r="K9" s="280" t="s">
        <v>2872</v>
      </c>
    </row>
    <row r="10" spans="1:11" x14ac:dyDescent="0.4">
      <c r="A10" s="280" t="s">
        <v>2879</v>
      </c>
      <c r="B10" s="280" t="s">
        <v>2880</v>
      </c>
      <c r="C10" s="280">
        <f>COUNTIFS([3]!_INSTRUMENTS[CABINET],_IO_CABINETS[[#This Row],[TAG]])</f>
        <v>0</v>
      </c>
      <c r="D10" s="280" t="s">
        <v>2872</v>
      </c>
      <c r="E10" s="280" t="s">
        <v>2872</v>
      </c>
      <c r="F10" s="280" t="s">
        <v>2872</v>
      </c>
      <c r="G10" s="280" t="s">
        <v>2872</v>
      </c>
      <c r="H10" s="280" t="s">
        <v>2872</v>
      </c>
      <c r="I10" s="280" t="s">
        <v>2872</v>
      </c>
      <c r="J10" s="280" t="s">
        <v>2872</v>
      </c>
      <c r="K10" s="280" t="s">
        <v>2872</v>
      </c>
    </row>
    <row r="11" spans="1:11" x14ac:dyDescent="0.4">
      <c r="A11" s="280" t="s">
        <v>2881</v>
      </c>
      <c r="B11" s="280" t="s">
        <v>2882</v>
      </c>
      <c r="C11" s="280">
        <f>COUNTIFS([3]!_INSTRUMENTS[CABINET],_IO_CABINETS[[#This Row],[TAG]])</f>
        <v>0</v>
      </c>
      <c r="D11" s="280" t="s">
        <v>2872</v>
      </c>
      <c r="E11" s="280" t="s">
        <v>2872</v>
      </c>
      <c r="F11" s="280" t="s">
        <v>2872</v>
      </c>
      <c r="G11" s="280" t="s">
        <v>2872</v>
      </c>
      <c r="H11" s="280" t="s">
        <v>2872</v>
      </c>
      <c r="I11" s="280" t="s">
        <v>2872</v>
      </c>
      <c r="J11" s="280" t="s">
        <v>2872</v>
      </c>
      <c r="K11" s="280" t="s">
        <v>2872</v>
      </c>
    </row>
    <row r="12" spans="1:11" x14ac:dyDescent="0.4">
      <c r="A12" s="280" t="s">
        <v>2370</v>
      </c>
      <c r="B12" s="280" t="s">
        <v>2883</v>
      </c>
      <c r="C12" s="280">
        <f>COUNTIFS([3]!_INSTRUMENTS[CABINET],_IO_CABINETS[[#This Row],[TAG]])</f>
        <v>132</v>
      </c>
      <c r="D12" s="280" t="s">
        <v>2872</v>
      </c>
      <c r="E12" s="280" t="s">
        <v>2872</v>
      </c>
      <c r="F12" s="280" t="s">
        <v>2872</v>
      </c>
      <c r="G12" s="280" t="s">
        <v>2872</v>
      </c>
      <c r="H12" s="280" t="s">
        <v>2872</v>
      </c>
      <c r="I12" s="280" t="s">
        <v>2872</v>
      </c>
      <c r="J12" s="280" t="s">
        <v>2872</v>
      </c>
      <c r="K12" s="280" t="s">
        <v>2872</v>
      </c>
    </row>
    <row r="13" spans="1:11" x14ac:dyDescent="0.4">
      <c r="A13" s="280" t="s">
        <v>2642</v>
      </c>
      <c r="B13" s="280" t="s">
        <v>2884</v>
      </c>
      <c r="C13" s="280">
        <f>COUNTIFS([3]!_INSTRUMENTS[CABINET],_IO_CABINETS[[#This Row],[TAG]])</f>
        <v>0</v>
      </c>
      <c r="D13" s="280" t="s">
        <v>2872</v>
      </c>
      <c r="E13" s="280" t="s">
        <v>2872</v>
      </c>
      <c r="F13" s="280" t="s">
        <v>2872</v>
      </c>
      <c r="G13" s="280" t="s">
        <v>2872</v>
      </c>
      <c r="H13" s="280" t="s">
        <v>2872</v>
      </c>
      <c r="I13" s="280" t="s">
        <v>2872</v>
      </c>
      <c r="J13" s="280" t="s">
        <v>2872</v>
      </c>
      <c r="K13" s="280" t="s">
        <v>2872</v>
      </c>
    </row>
    <row r="14" spans="1:11" x14ac:dyDescent="0.4">
      <c r="A14" s="280" t="s">
        <v>2444</v>
      </c>
      <c r="B14" s="280" t="s">
        <v>2885</v>
      </c>
      <c r="C14" s="280">
        <f>COUNTIFS([3]!_INSTRUMENTS[CABINET],_IO_CABINETS[[#This Row],[TAG]])</f>
        <v>87</v>
      </c>
      <c r="D14" s="280" t="s">
        <v>2872</v>
      </c>
      <c r="E14" s="280" t="s">
        <v>2872</v>
      </c>
      <c r="F14" s="280" t="s">
        <v>2872</v>
      </c>
      <c r="G14" s="280" t="s">
        <v>2872</v>
      </c>
      <c r="H14" s="280" t="s">
        <v>2872</v>
      </c>
      <c r="I14" s="280" t="s">
        <v>2872</v>
      </c>
      <c r="J14" s="280" t="s">
        <v>2872</v>
      </c>
      <c r="K14" s="280" t="s">
        <v>2872</v>
      </c>
    </row>
    <row r="15" spans="1:11" x14ac:dyDescent="0.4">
      <c r="A15" s="280" t="s">
        <v>2448</v>
      </c>
      <c r="B15" s="280" t="s">
        <v>2886</v>
      </c>
      <c r="C15" s="280">
        <f>COUNTIFS([3]!_INSTRUMENTS[CABINET],_IO_CABINETS[[#This Row],[TAG]])</f>
        <v>8</v>
      </c>
      <c r="D15" s="280" t="s">
        <v>2872</v>
      </c>
      <c r="E15" s="280" t="s">
        <v>2872</v>
      </c>
      <c r="F15" s="280" t="s">
        <v>2872</v>
      </c>
      <c r="G15" s="280" t="s">
        <v>2872</v>
      </c>
      <c r="H15" s="280" t="s">
        <v>2872</v>
      </c>
      <c r="I15" s="280" t="s">
        <v>2872</v>
      </c>
      <c r="J15" s="280" t="s">
        <v>2872</v>
      </c>
      <c r="K15" s="280" t="s">
        <v>2872</v>
      </c>
    </row>
    <row r="16" spans="1:11" x14ac:dyDescent="0.4">
      <c r="A16" s="280" t="s">
        <v>2887</v>
      </c>
      <c r="B16" s="280" t="s">
        <v>2888</v>
      </c>
      <c r="C16" s="280">
        <f>COUNTIFS([3]!_INSTRUMENTS[CABINET],_IO_CABINETS[[#This Row],[TAG]])</f>
        <v>0</v>
      </c>
      <c r="D16" s="280" t="s">
        <v>2872</v>
      </c>
      <c r="E16" s="280" t="s">
        <v>2872</v>
      </c>
      <c r="F16" s="280" t="s">
        <v>2872</v>
      </c>
      <c r="G16" s="280" t="s">
        <v>2872</v>
      </c>
      <c r="H16" s="280" t="s">
        <v>2872</v>
      </c>
      <c r="I16" s="280" t="s">
        <v>2872</v>
      </c>
      <c r="J16" s="280" t="s">
        <v>2872</v>
      </c>
      <c r="K16" s="280" t="s">
        <v>2872</v>
      </c>
    </row>
    <row r="17" spans="1:11" x14ac:dyDescent="0.4">
      <c r="A17" s="282"/>
      <c r="B17" s="282"/>
      <c r="C17" s="282">
        <f>COUNTIFS([3]!_INSTRUMENTS[CABINET],_IO_CABINETS[[#This Row],[TAG]])</f>
        <v>0</v>
      </c>
      <c r="D17" s="282"/>
      <c r="E17" s="282"/>
      <c r="F17" s="282"/>
      <c r="G17" s="282"/>
      <c r="H17" s="282"/>
      <c r="I17" s="282"/>
      <c r="J17" s="282"/>
      <c r="K17" s="28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5" workbookViewId="0"/>
    <sheetView workbookViewId="1"/>
  </sheetViews>
  <sheetFormatPr defaultColWidth="9.1796875" defaultRowHeight="16.5" customHeight="1" x14ac:dyDescent="0.4"/>
  <cols>
    <col min="1" max="1" width="25.90625" style="34" customWidth="1"/>
    <col min="2" max="2" width="13" style="34" customWidth="1"/>
    <col min="3" max="3" width="9.1796875" style="34"/>
    <col min="4" max="4" width="10.6328125" style="34" customWidth="1"/>
    <col min="5" max="5" width="9.36328125" style="34" customWidth="1"/>
    <col min="6" max="6" width="13.08984375" style="34" customWidth="1"/>
    <col min="7" max="7" width="11.36328125" style="34" customWidth="1"/>
    <col min="8" max="8" width="13.6328125" style="34" customWidth="1"/>
    <col min="9" max="9" width="25" style="34" customWidth="1"/>
    <col min="10" max="10" width="27.08984375" style="34" customWidth="1"/>
    <col min="11" max="11" width="11.36328125" style="34" customWidth="1"/>
    <col min="12" max="12" width="14" style="34" customWidth="1"/>
    <col min="13" max="13" width="13.1796875" style="34" customWidth="1"/>
    <col min="14" max="14" width="14.453125" style="34" customWidth="1"/>
    <col min="15" max="15" width="13.1796875" style="34" customWidth="1"/>
    <col min="16" max="16" width="9.1796875" style="34"/>
    <col min="17" max="17" width="13.1796875" style="34" customWidth="1"/>
    <col min="18" max="18" width="9.1796875" style="34"/>
    <col min="19" max="20" width="11.36328125" style="34" customWidth="1"/>
    <col min="21" max="21" width="18" style="34" customWidth="1"/>
    <col min="22" max="22" width="9.90625" style="34" customWidth="1"/>
    <col min="23" max="28" width="11.36328125" style="34" customWidth="1"/>
    <col min="29" max="29" width="14.453125" style="34" customWidth="1"/>
    <col min="30" max="30" width="9.1796875" style="34"/>
    <col min="31" max="31" width="13.6328125" style="34" customWidth="1"/>
    <col min="32" max="33" width="12.453125" style="34" customWidth="1"/>
    <col min="34" max="57" width="9.1796875" style="34"/>
    <col min="58" max="58" width="18.36328125" style="34" customWidth="1"/>
    <col min="59" max="59" width="16.08984375" style="34" customWidth="1"/>
    <col min="60" max="60" width="14.6328125" style="34" customWidth="1"/>
    <col min="61" max="61" width="10" style="34" customWidth="1"/>
    <col min="62" max="62" width="15.36328125" style="34" customWidth="1"/>
    <col min="63" max="63" width="9.1796875" style="34"/>
    <col min="64" max="64" width="13.6328125" style="34" customWidth="1"/>
    <col min="65" max="66" width="9.1796875" style="34"/>
    <col min="67" max="67" width="9.6328125" style="34" customWidth="1"/>
    <col min="68" max="68" width="10.90625" style="34" customWidth="1"/>
    <col min="69" max="69" width="17" style="34" customWidth="1"/>
    <col min="70" max="70" width="10.08984375" style="34" customWidth="1"/>
    <col min="71" max="71" width="11.36328125" style="34" customWidth="1"/>
    <col min="72" max="16384" width="9.1796875" style="34"/>
  </cols>
  <sheetData>
    <row r="1" spans="2:72" s="4" customFormat="1" ht="18.75" customHeight="1" x14ac:dyDescent="0.4">
      <c r="B1" s="1"/>
      <c r="C1" s="1"/>
      <c r="D1" s="2"/>
      <c r="E1" s="2"/>
      <c r="F1" s="2"/>
      <c r="G1" s="2"/>
      <c r="H1" s="2"/>
      <c r="I1" s="2"/>
      <c r="J1" s="2"/>
      <c r="K1" s="2"/>
      <c r="L1" s="41" t="s">
        <v>1161</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20"/>
      <c r="AN2" s="321"/>
      <c r="AO2" s="322"/>
      <c r="AP2" s="323"/>
      <c r="AQ2" s="323"/>
      <c r="AR2" s="324"/>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20"/>
      <c r="AN3" s="321"/>
      <c r="AO3" s="322"/>
      <c r="AP3" s="323"/>
      <c r="AQ3" s="323"/>
      <c r="AR3" s="324"/>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25"/>
      <c r="AN4" s="326"/>
      <c r="AO4" s="327"/>
      <c r="AP4" s="328"/>
      <c r="AQ4" s="328"/>
      <c r="AR4" s="321"/>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16"/>
      <c r="AN5" s="317"/>
      <c r="AO5" s="329"/>
      <c r="AP5" s="330"/>
      <c r="AQ5" s="330"/>
      <c r="AR5" s="331"/>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4">
      <c r="B6" s="17"/>
      <c r="C6" s="17"/>
      <c r="D6" s="17"/>
      <c r="E6" s="17"/>
      <c r="F6" s="17"/>
      <c r="G6" s="17"/>
      <c r="H6" s="17"/>
      <c r="I6" s="17"/>
      <c r="J6" s="17"/>
      <c r="K6" s="17"/>
      <c r="L6" s="42" t="s">
        <v>1162</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16"/>
      <c r="AN6" s="317"/>
      <c r="AO6" s="317"/>
      <c r="AP6" s="317"/>
      <c r="AQ6" s="317"/>
      <c r="AR6" s="317"/>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18"/>
      <c r="AN7" s="319"/>
      <c r="AO7" s="317"/>
      <c r="AP7" s="317"/>
      <c r="AQ7" s="317"/>
      <c r="AR7" s="317"/>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16"/>
      <c r="AN8" s="317"/>
      <c r="AO8" s="317"/>
      <c r="AP8" s="317"/>
      <c r="AQ8" s="317"/>
      <c r="AR8" s="317"/>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32"/>
      <c r="AN9" s="331"/>
      <c r="AO9" s="333"/>
      <c r="AP9" s="333"/>
      <c r="AQ9" s="333"/>
      <c r="AR9" s="333"/>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34"/>
      <c r="AN10" s="335"/>
      <c r="AO10" s="336"/>
      <c r="AP10" s="336"/>
      <c r="AQ10" s="336"/>
      <c r="AR10" s="336"/>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5">
      <c r="B12" s="43"/>
      <c r="C12" s="337" t="s">
        <v>6</v>
      </c>
      <c r="D12" s="337"/>
      <c r="E12" s="337"/>
      <c r="F12" s="337"/>
      <c r="G12" s="337"/>
      <c r="H12" s="337"/>
      <c r="I12" s="337"/>
      <c r="J12" s="338"/>
      <c r="K12" s="44"/>
      <c r="L12" s="339" t="s">
        <v>7</v>
      </c>
      <c r="M12" s="337"/>
      <c r="N12" s="337"/>
      <c r="O12" s="337"/>
      <c r="P12" s="337"/>
      <c r="Q12" s="337"/>
      <c r="R12" s="337"/>
      <c r="S12" s="337"/>
      <c r="T12" s="338"/>
      <c r="U12" s="339" t="s">
        <v>8</v>
      </c>
      <c r="V12" s="337"/>
      <c r="W12" s="337"/>
      <c r="X12" s="337"/>
      <c r="Y12" s="337"/>
      <c r="Z12" s="337"/>
      <c r="AA12" s="337"/>
      <c r="AB12" s="338"/>
      <c r="AC12" s="339" t="s">
        <v>9</v>
      </c>
      <c r="AD12" s="337"/>
      <c r="AE12" s="337"/>
      <c r="AF12" s="337"/>
      <c r="AG12" s="337"/>
      <c r="AH12" s="337"/>
      <c r="AI12" s="337"/>
      <c r="AJ12" s="337"/>
      <c r="AK12" s="337"/>
      <c r="AL12" s="338"/>
      <c r="AM12" s="307" t="s">
        <v>10</v>
      </c>
      <c r="AN12" s="315"/>
      <c r="AO12" s="308"/>
      <c r="AP12" s="304" t="s">
        <v>11</v>
      </c>
      <c r="AQ12" s="305"/>
      <c r="AR12" s="305"/>
      <c r="AS12" s="306"/>
      <c r="AT12" s="304" t="s">
        <v>12</v>
      </c>
      <c r="AU12" s="305"/>
      <c r="AV12" s="305"/>
      <c r="AW12" s="306"/>
      <c r="AX12" s="312" t="s">
        <v>13</v>
      </c>
      <c r="AY12" s="313"/>
      <c r="AZ12" s="313"/>
      <c r="BA12" s="314"/>
      <c r="BB12" s="312" t="s">
        <v>14</v>
      </c>
      <c r="BC12" s="313"/>
      <c r="BD12" s="313"/>
      <c r="BE12" s="314"/>
      <c r="BF12" s="304" t="s">
        <v>15</v>
      </c>
      <c r="BG12" s="305"/>
      <c r="BH12" s="305"/>
      <c r="BI12" s="305"/>
      <c r="BJ12" s="304" t="s">
        <v>16</v>
      </c>
      <c r="BK12" s="305"/>
      <c r="BL12" s="45"/>
      <c r="BM12" s="46" t="s">
        <v>17</v>
      </c>
      <c r="BN12" s="304" t="s">
        <v>18</v>
      </c>
      <c r="BO12" s="305"/>
      <c r="BP12" s="306"/>
      <c r="BQ12" s="304" t="s">
        <v>19</v>
      </c>
      <c r="BR12" s="306"/>
      <c r="BS12" s="307" t="s">
        <v>5</v>
      </c>
      <c r="BT12" s="308"/>
    </row>
    <row r="13" spans="2:72" s="35" customFormat="1" ht="16.5" customHeight="1" x14ac:dyDescent="0.4">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09" t="s">
        <v>20</v>
      </c>
      <c r="AI13" s="310"/>
      <c r="AJ13" s="310"/>
      <c r="AK13" s="310"/>
      <c r="AL13" s="311"/>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45">
      <c r="B14" s="63" t="s">
        <v>38</v>
      </c>
      <c r="C14" s="64" t="s">
        <v>39</v>
      </c>
      <c r="D14" s="65" t="s">
        <v>40</v>
      </c>
      <c r="E14" s="66" t="s">
        <v>16</v>
      </c>
      <c r="F14" s="66" t="s">
        <v>41</v>
      </c>
      <c r="G14" s="66" t="s">
        <v>42</v>
      </c>
      <c r="H14" s="65" t="s">
        <v>43</v>
      </c>
      <c r="I14" s="67" t="s">
        <v>44</v>
      </c>
      <c r="J14" s="68" t="s">
        <v>45</v>
      </c>
      <c r="K14" s="69" t="s">
        <v>1150</v>
      </c>
      <c r="L14" s="64" t="s">
        <v>46</v>
      </c>
      <c r="M14" s="65" t="s">
        <v>47</v>
      </c>
      <c r="N14" s="65" t="s">
        <v>48</v>
      </c>
      <c r="O14" s="65" t="s">
        <v>49</v>
      </c>
      <c r="P14" s="67" t="s">
        <v>50</v>
      </c>
      <c r="Q14" s="65" t="s">
        <v>51</v>
      </c>
      <c r="R14" s="67" t="s">
        <v>52</v>
      </c>
      <c r="S14" s="65" t="s">
        <v>1151</v>
      </c>
      <c r="T14" s="68" t="s">
        <v>1152</v>
      </c>
      <c r="U14" s="65" t="s">
        <v>53</v>
      </c>
      <c r="V14" s="67" t="s">
        <v>54</v>
      </c>
      <c r="W14" s="67" t="s">
        <v>1153</v>
      </c>
      <c r="X14" s="67" t="s">
        <v>1154</v>
      </c>
      <c r="Y14" s="67" t="s">
        <v>1155</v>
      </c>
      <c r="Z14" s="67" t="s">
        <v>1156</v>
      </c>
      <c r="AA14" s="67" t="s">
        <v>1157</v>
      </c>
      <c r="AB14" s="68" t="s">
        <v>1158</v>
      </c>
      <c r="AC14" s="64" t="s">
        <v>55</v>
      </c>
      <c r="AD14" s="65" t="s">
        <v>1163</v>
      </c>
      <c r="AE14" s="65" t="s">
        <v>56</v>
      </c>
      <c r="AF14" s="65" t="s">
        <v>1159</v>
      </c>
      <c r="AG14" s="65" t="s">
        <v>1160</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1164</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1165</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1166</v>
      </c>
      <c r="BN15" s="95">
        <v>4001</v>
      </c>
      <c r="BO15" s="95" t="s">
        <v>1120</v>
      </c>
      <c r="BP15" s="95"/>
      <c r="BQ15" s="89"/>
      <c r="BR15" s="96"/>
      <c r="BS15" s="97" t="s">
        <v>1167</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4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1168</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1166</v>
      </c>
      <c r="BN26" s="95">
        <v>4001</v>
      </c>
      <c r="BO26" s="95" t="s">
        <v>1120</v>
      </c>
      <c r="BP26" s="95"/>
      <c r="BQ26" s="89"/>
      <c r="BR26" s="96"/>
      <c r="BS26" s="97" t="s">
        <v>1167</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4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1169</v>
      </c>
      <c r="I37" s="83"/>
      <c r="J37" s="83" t="s">
        <v>1170</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1171</v>
      </c>
      <c r="BP37" s="95"/>
      <c r="BQ37" s="89"/>
      <c r="BR37" s="96"/>
      <c r="BS37" s="97" t="s">
        <v>1172</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1171</v>
      </c>
      <c r="BP38" s="115"/>
      <c r="BQ38" s="109"/>
      <c r="BR38" s="116"/>
      <c r="BS38" s="117" t="s">
        <v>1172</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1171</v>
      </c>
      <c r="BP39" s="115"/>
      <c r="BQ39" s="109"/>
      <c r="BR39" s="116"/>
      <c r="BS39" s="117" t="s">
        <v>1172</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1171</v>
      </c>
      <c r="BP40" s="132"/>
      <c r="BQ40" s="72"/>
      <c r="BR40" s="133"/>
      <c r="BS40" s="134" t="s">
        <v>1172</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1171</v>
      </c>
      <c r="BP41" s="132"/>
      <c r="BQ41" s="72"/>
      <c r="BR41" s="133"/>
      <c r="BS41" s="134" t="s">
        <v>1172</v>
      </c>
      <c r="BT41" s="135">
        <v>3</v>
      </c>
    </row>
    <row r="42" spans="2:72" s="35" customFormat="1" ht="16.5" hidden="1" customHeight="1" thickBot="1" x14ac:dyDescent="0.4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1171</v>
      </c>
      <c r="BP42" s="132"/>
      <c r="BQ42" s="72"/>
      <c r="BR42" s="133"/>
      <c r="BS42" s="134" t="s">
        <v>1172</v>
      </c>
      <c r="BT42" s="135">
        <v>3</v>
      </c>
    </row>
    <row r="43" spans="2:72" s="35" customFormat="1" ht="16.5" hidden="1" customHeight="1" x14ac:dyDescent="0.45">
      <c r="B43" s="119">
        <v>873</v>
      </c>
      <c r="C43" s="81" t="s">
        <v>76</v>
      </c>
      <c r="D43" s="82" t="s">
        <v>77</v>
      </c>
      <c r="E43" s="82" t="s">
        <v>726</v>
      </c>
      <c r="F43" s="82" t="s">
        <v>735</v>
      </c>
      <c r="G43" s="82" t="s">
        <v>736</v>
      </c>
      <c r="H43" s="83" t="s">
        <v>1173</v>
      </c>
      <c r="I43" s="83"/>
      <c r="J43" s="83" t="s">
        <v>1170</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1171</v>
      </c>
      <c r="BP43" s="95"/>
      <c r="BQ43" s="89"/>
      <c r="BR43" s="96"/>
      <c r="BS43" s="97" t="s">
        <v>1172</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1171</v>
      </c>
      <c r="BP44" s="115"/>
      <c r="BQ44" s="109"/>
      <c r="BR44" s="116"/>
      <c r="BS44" s="117" t="s">
        <v>1172</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1171</v>
      </c>
      <c r="BP45" s="115"/>
      <c r="BQ45" s="109"/>
      <c r="BR45" s="116"/>
      <c r="BS45" s="117" t="s">
        <v>1172</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1171</v>
      </c>
      <c r="BP46" s="132"/>
      <c r="BQ46" s="72"/>
      <c r="BR46" s="133"/>
      <c r="BS46" s="134" t="s">
        <v>1172</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1171</v>
      </c>
      <c r="BP47" s="132"/>
      <c r="BQ47" s="72"/>
      <c r="BR47" s="133"/>
      <c r="BS47" s="134" t="s">
        <v>1172</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1171</v>
      </c>
      <c r="BP48" s="132"/>
      <c r="BQ48" s="72"/>
      <c r="BR48" s="133"/>
      <c r="BS48" s="134" t="s">
        <v>1172</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1174</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1175</v>
      </c>
      <c r="BR49" s="96"/>
      <c r="BS49" s="97" t="s">
        <v>1176</v>
      </c>
      <c r="BT49" s="98">
        <v>1</v>
      </c>
    </row>
    <row r="50" spans="2:72" s="35" customFormat="1" ht="16.5" hidden="1" customHeight="1" thickBot="1" x14ac:dyDescent="0.4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1175</v>
      </c>
      <c r="BR50" s="133"/>
      <c r="BS50" s="134"/>
      <c r="BT50" s="135"/>
    </row>
    <row r="51" spans="2:72" s="35" customFormat="1" ht="16.5" hidden="1" customHeight="1" x14ac:dyDescent="0.45">
      <c r="B51" s="80">
        <v>28</v>
      </c>
      <c r="C51" s="81" t="s">
        <v>76</v>
      </c>
      <c r="D51" s="82" t="s">
        <v>77</v>
      </c>
      <c r="E51" s="82" t="s">
        <v>192</v>
      </c>
      <c r="F51" s="82" t="s">
        <v>1177</v>
      </c>
      <c r="G51" s="82" t="s">
        <v>1178</v>
      </c>
      <c r="H51" s="83" t="s">
        <v>1179</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1175</v>
      </c>
      <c r="BR51" s="96"/>
      <c r="BS51" s="97" t="s">
        <v>1180</v>
      </c>
      <c r="BT51" s="98">
        <v>1</v>
      </c>
    </row>
    <row r="52" spans="2:72" s="35" customFormat="1" ht="16.5" hidden="1" customHeight="1" thickBot="1" x14ac:dyDescent="0.4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1181</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1175</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1174</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1175</v>
      </c>
      <c r="BR53" s="96"/>
      <c r="BS53" s="97" t="s">
        <v>1176</v>
      </c>
      <c r="BT53" s="98">
        <v>1</v>
      </c>
    </row>
    <row r="54" spans="2:72" s="35" customFormat="1" ht="16.5" hidden="1" customHeight="1" thickBot="1" x14ac:dyDescent="0.4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1175</v>
      </c>
      <c r="BR54" s="133"/>
      <c r="BS54" s="134"/>
      <c r="BT54" s="135"/>
    </row>
    <row r="55" spans="2:72" s="35" customFormat="1" ht="16.5" hidden="1" customHeight="1" thickBot="1" x14ac:dyDescent="0.45">
      <c r="B55" s="80">
        <v>28</v>
      </c>
      <c r="C55" s="81" t="s">
        <v>76</v>
      </c>
      <c r="D55" s="82" t="s">
        <v>77</v>
      </c>
      <c r="E55" s="82" t="s">
        <v>192</v>
      </c>
      <c r="F55" s="82" t="s">
        <v>704</v>
      </c>
      <c r="G55" s="82" t="s">
        <v>1182</v>
      </c>
      <c r="H55" s="83" t="s">
        <v>1183</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1175</v>
      </c>
      <c r="BR55" s="96"/>
      <c r="BS55" s="97" t="s">
        <v>1180</v>
      </c>
      <c r="BT55" s="98">
        <v>1</v>
      </c>
    </row>
    <row r="56" spans="2:72" s="35" customFormat="1" ht="16.5" hidden="1" customHeight="1" thickBot="1" x14ac:dyDescent="0.4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1181</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1175</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1184</v>
      </c>
      <c r="AP57" s="88"/>
      <c r="AQ57" s="89"/>
      <c r="AR57" s="89">
        <v>1</v>
      </c>
      <c r="AS57" s="90"/>
      <c r="AT57" s="88"/>
      <c r="AU57" s="89"/>
      <c r="AV57" s="89"/>
      <c r="AW57" s="90"/>
      <c r="AX57" s="91"/>
      <c r="AY57" s="92"/>
      <c r="AZ57" s="92"/>
      <c r="BA57" s="93"/>
      <c r="BB57" s="91"/>
      <c r="BC57" s="92"/>
      <c r="BD57" s="92"/>
      <c r="BE57" s="93"/>
      <c r="BF57" s="94" t="s">
        <v>1185</v>
      </c>
      <c r="BG57" s="95"/>
      <c r="BH57" s="95"/>
      <c r="BI57" s="95"/>
      <c r="BJ57" s="95" t="s">
        <v>1186</v>
      </c>
      <c r="BK57" s="95" t="s">
        <v>1187</v>
      </c>
      <c r="BL57" s="95" t="s">
        <v>1188</v>
      </c>
      <c r="BM57" s="95"/>
      <c r="BN57" s="95">
        <v>4001</v>
      </c>
      <c r="BO57" s="95" t="s">
        <v>1122</v>
      </c>
      <c r="BP57" s="95" t="s">
        <v>109</v>
      </c>
      <c r="BQ57" s="89" t="s">
        <v>1175</v>
      </c>
      <c r="BR57" s="96"/>
      <c r="BS57" s="97"/>
      <c r="BT57" s="98"/>
    </row>
    <row r="58" spans="2:72" s="35" customFormat="1" ht="16.5" hidden="1" customHeight="1" thickBot="1" x14ac:dyDescent="0.4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1175</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1186</v>
      </c>
      <c r="BK59" s="95" t="s">
        <v>1189</v>
      </c>
      <c r="BL59" s="95" t="s">
        <v>1190</v>
      </c>
      <c r="BM59" s="95"/>
      <c r="BN59" s="95">
        <v>4001</v>
      </c>
      <c r="BO59" s="95" t="s">
        <v>1122</v>
      </c>
      <c r="BP59" s="95" t="s">
        <v>114</v>
      </c>
      <c r="BQ59" s="89" t="s">
        <v>1175</v>
      </c>
      <c r="BR59" s="96"/>
      <c r="BS59" s="97"/>
      <c r="BT59" s="98"/>
    </row>
    <row r="60" spans="2:72" s="35" customFormat="1" ht="16.5" hidden="1" customHeight="1" thickBot="1" x14ac:dyDescent="0.4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1175</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1186</v>
      </c>
      <c r="BK61" s="95" t="s">
        <v>1189</v>
      </c>
      <c r="BL61" s="95" t="s">
        <v>1190</v>
      </c>
      <c r="BM61" s="95"/>
      <c r="BN61" s="95">
        <v>4001</v>
      </c>
      <c r="BO61" s="95" t="s">
        <v>1122</v>
      </c>
      <c r="BP61" s="95" t="s">
        <v>114</v>
      </c>
      <c r="BQ61" s="89" t="s">
        <v>1175</v>
      </c>
      <c r="BR61" s="96"/>
      <c r="BS61" s="97"/>
      <c r="BT61" s="98"/>
    </row>
    <row r="62" spans="2:72" s="35" customFormat="1" ht="16.5" hidden="1" customHeight="1" thickBot="1" x14ac:dyDescent="0.4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1175</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1184</v>
      </c>
      <c r="AP63" s="88"/>
      <c r="AQ63" s="89"/>
      <c r="AR63" s="89">
        <v>1</v>
      </c>
      <c r="AS63" s="90"/>
      <c r="AT63" s="88"/>
      <c r="AU63" s="89"/>
      <c r="AV63" s="89"/>
      <c r="AW63" s="90"/>
      <c r="AX63" s="91"/>
      <c r="AY63" s="92"/>
      <c r="AZ63" s="92"/>
      <c r="BA63" s="93"/>
      <c r="BB63" s="91"/>
      <c r="BC63" s="92"/>
      <c r="BD63" s="92"/>
      <c r="BE63" s="93"/>
      <c r="BF63" s="94"/>
      <c r="BG63" s="95"/>
      <c r="BH63" s="95"/>
      <c r="BI63" s="95"/>
      <c r="BJ63" s="95" t="s">
        <v>1186</v>
      </c>
      <c r="BK63" s="95" t="s">
        <v>1191</v>
      </c>
      <c r="BL63" s="95" t="s">
        <v>1188</v>
      </c>
      <c r="BM63" s="95"/>
      <c r="BN63" s="95">
        <v>4001</v>
      </c>
      <c r="BO63" s="95" t="s">
        <v>1122</v>
      </c>
      <c r="BP63" s="95" t="s">
        <v>109</v>
      </c>
      <c r="BQ63" s="89" t="s">
        <v>1175</v>
      </c>
      <c r="BR63" s="96"/>
      <c r="BS63" s="97"/>
      <c r="BT63" s="98"/>
    </row>
    <row r="64" spans="2:72" s="35" customFormat="1" ht="16.5" hidden="1" customHeight="1" thickBot="1" x14ac:dyDescent="0.4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1175</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1175</v>
      </c>
      <c r="BR65" s="96"/>
      <c r="BS65" s="97"/>
      <c r="BT65" s="98"/>
    </row>
    <row r="66" spans="2:72" s="35" customFormat="1" ht="16.5" hidden="1" customHeight="1" thickBot="1" x14ac:dyDescent="0.4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1175</v>
      </c>
      <c r="BR66" s="133"/>
      <c r="BS66" s="134"/>
      <c r="BT66" s="135"/>
    </row>
    <row r="67" spans="2:72" s="35" customFormat="1" ht="16.5" customHeight="1" x14ac:dyDescent="0.4">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1192</v>
      </c>
      <c r="BK67" s="95" t="s">
        <v>1193</v>
      </c>
      <c r="BL67" s="95"/>
      <c r="BM67" s="95"/>
      <c r="BN67" s="95">
        <v>4001</v>
      </c>
      <c r="BO67" s="95" t="s">
        <v>1123</v>
      </c>
      <c r="BP67" s="95"/>
      <c r="BQ67" s="89" t="s">
        <v>1175</v>
      </c>
      <c r="BR67" s="96"/>
      <c r="BS67" s="97" t="s">
        <v>1194</v>
      </c>
      <c r="BT67" s="98">
        <v>1</v>
      </c>
    </row>
    <row r="68" spans="2:72" s="35" customFormat="1" ht="16.5" customHeight="1" x14ac:dyDescent="0.4">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1175</v>
      </c>
      <c r="BR68" s="116"/>
      <c r="BS68" s="117"/>
      <c r="BT68" s="118"/>
    </row>
    <row r="69" spans="2:72" s="35" customFormat="1" ht="16.5" customHeight="1" thickBot="1" x14ac:dyDescent="0.4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1175</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1195</v>
      </c>
      <c r="AP70" s="88"/>
      <c r="AQ70" s="89"/>
      <c r="AR70" s="89">
        <v>1</v>
      </c>
      <c r="AS70" s="90"/>
      <c r="AT70" s="88"/>
      <c r="AU70" s="89"/>
      <c r="AV70" s="89"/>
      <c r="AW70" s="90"/>
      <c r="AX70" s="91"/>
      <c r="AY70" s="92"/>
      <c r="AZ70" s="92"/>
      <c r="BA70" s="93"/>
      <c r="BB70" s="91"/>
      <c r="BC70" s="92"/>
      <c r="BD70" s="92"/>
      <c r="BE70" s="93"/>
      <c r="BF70" s="94"/>
      <c r="BG70" s="95"/>
      <c r="BH70" s="95"/>
      <c r="BI70" s="95"/>
      <c r="BJ70" s="95" t="s">
        <v>1186</v>
      </c>
      <c r="BK70" s="95" t="s">
        <v>1196</v>
      </c>
      <c r="BL70" s="95" t="s">
        <v>1197</v>
      </c>
      <c r="BM70" s="95"/>
      <c r="BN70" s="95">
        <v>4001</v>
      </c>
      <c r="BO70" s="95" t="s">
        <v>1122</v>
      </c>
      <c r="BP70" s="95" t="s">
        <v>132</v>
      </c>
      <c r="BQ70" s="89" t="s">
        <v>1175</v>
      </c>
      <c r="BR70" s="96"/>
      <c r="BS70" s="97"/>
      <c r="BT70" s="98"/>
    </row>
    <row r="71" spans="2:72" s="35" customFormat="1" ht="16.5" hidden="1" customHeight="1" thickBot="1" x14ac:dyDescent="0.4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1175</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1198</v>
      </c>
      <c r="BK72" s="95" t="s">
        <v>1199</v>
      </c>
      <c r="BL72" s="95"/>
      <c r="BM72" s="95" t="s">
        <v>1200</v>
      </c>
      <c r="BN72" s="95">
        <v>4001</v>
      </c>
      <c r="BO72" s="140" t="s">
        <v>1128</v>
      </c>
      <c r="BP72" s="95"/>
      <c r="BQ72" s="89"/>
      <c r="BR72" s="96"/>
      <c r="BS72" s="97" t="s">
        <v>1201</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4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1195</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1175</v>
      </c>
      <c r="BR79" s="96"/>
      <c r="BS79" s="97"/>
      <c r="BT79" s="98"/>
    </row>
    <row r="80" spans="2:72" s="35" customFormat="1" ht="16.5" hidden="1" customHeight="1" thickBot="1" x14ac:dyDescent="0.4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1175</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1175</v>
      </c>
      <c r="BR81" s="96"/>
      <c r="BS81" s="97"/>
      <c r="BT81" s="98"/>
    </row>
    <row r="82" spans="2:72" s="35" customFormat="1" ht="16.5" hidden="1" customHeight="1" thickBot="1" x14ac:dyDescent="0.4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1175</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1184</v>
      </c>
      <c r="AP83" s="88"/>
      <c r="AQ83" s="89"/>
      <c r="AR83" s="89">
        <v>1</v>
      </c>
      <c r="AS83" s="90"/>
      <c r="AT83" s="88"/>
      <c r="AU83" s="89"/>
      <c r="AV83" s="89"/>
      <c r="AW83" s="90"/>
      <c r="AX83" s="91"/>
      <c r="AY83" s="92"/>
      <c r="AZ83" s="92"/>
      <c r="BA83" s="93"/>
      <c r="BB83" s="91"/>
      <c r="BC83" s="92"/>
      <c r="BD83" s="92"/>
      <c r="BE83" s="93"/>
      <c r="BF83" s="94"/>
      <c r="BG83" s="95"/>
      <c r="BH83" s="95"/>
      <c r="BI83" s="95"/>
      <c r="BJ83" s="95" t="s">
        <v>1186</v>
      </c>
      <c r="BK83" s="95" t="s">
        <v>1191</v>
      </c>
      <c r="BL83" s="95" t="s">
        <v>1188</v>
      </c>
      <c r="BM83" s="95"/>
      <c r="BN83" s="95">
        <v>4001</v>
      </c>
      <c r="BO83" s="95" t="s">
        <v>1122</v>
      </c>
      <c r="BP83" s="95" t="s">
        <v>109</v>
      </c>
      <c r="BQ83" s="89" t="s">
        <v>1175</v>
      </c>
      <c r="BR83" s="96"/>
      <c r="BS83" s="97"/>
      <c r="BT83" s="98"/>
    </row>
    <row r="84" spans="2:72" s="35" customFormat="1" ht="16.5" hidden="1" customHeight="1" thickBot="1" x14ac:dyDescent="0.4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1175</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1175</v>
      </c>
      <c r="BR85" s="96"/>
      <c r="BS85" s="97"/>
      <c r="BT85" s="98"/>
    </row>
    <row r="86" spans="2:72" s="35" customFormat="1" ht="16.5" hidden="1" customHeight="1" thickBot="1" x14ac:dyDescent="0.4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1175</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1198</v>
      </c>
      <c r="BK87" s="95" t="s">
        <v>1199</v>
      </c>
      <c r="BL87" s="95"/>
      <c r="BM87" s="95" t="s">
        <v>1200</v>
      </c>
      <c r="BN87" s="95">
        <v>4001</v>
      </c>
      <c r="BO87" s="115" t="s">
        <v>1128</v>
      </c>
      <c r="BP87" s="95"/>
      <c r="BQ87" s="89"/>
      <c r="BR87" s="96"/>
      <c r="BS87" s="97" t="s">
        <v>1201</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4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1184</v>
      </c>
      <c r="AP94" s="88"/>
      <c r="AQ94" s="89"/>
      <c r="AR94" s="89">
        <v>1</v>
      </c>
      <c r="AS94" s="90"/>
      <c r="AT94" s="88"/>
      <c r="AU94" s="89"/>
      <c r="AV94" s="89"/>
      <c r="AW94" s="90"/>
      <c r="AX94" s="91"/>
      <c r="AY94" s="92"/>
      <c r="AZ94" s="92"/>
      <c r="BA94" s="93"/>
      <c r="BB94" s="91"/>
      <c r="BC94" s="92"/>
      <c r="BD94" s="92"/>
      <c r="BE94" s="93"/>
      <c r="BF94" s="94"/>
      <c r="BG94" s="95"/>
      <c r="BH94" s="95"/>
      <c r="BI94" s="95"/>
      <c r="BJ94" s="95" t="s">
        <v>1186</v>
      </c>
      <c r="BK94" s="95" t="s">
        <v>1191</v>
      </c>
      <c r="BL94" s="95" t="s">
        <v>1188</v>
      </c>
      <c r="BM94" s="95"/>
      <c r="BN94" s="95">
        <v>4001</v>
      </c>
      <c r="BO94" s="95" t="s">
        <v>1122</v>
      </c>
      <c r="BP94" s="95" t="s">
        <v>109</v>
      </c>
      <c r="BQ94" s="89" t="s">
        <v>1175</v>
      </c>
      <c r="BR94" s="96"/>
      <c r="BS94" s="97"/>
      <c r="BT94" s="98"/>
    </row>
    <row r="95" spans="2:72" s="35" customFormat="1" ht="16.5" hidden="1" customHeight="1" thickBot="1" x14ac:dyDescent="0.4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1175</v>
      </c>
      <c r="BR95" s="133"/>
      <c r="BS95" s="134"/>
      <c r="BT95" s="135"/>
    </row>
    <row r="96" spans="2:72" s="35" customFormat="1" ht="16.5" customHeight="1" x14ac:dyDescent="0.4">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1192</v>
      </c>
      <c r="BK96" s="95" t="s">
        <v>1193</v>
      </c>
      <c r="BL96" s="95"/>
      <c r="BM96" s="95"/>
      <c r="BN96" s="95">
        <v>4001</v>
      </c>
      <c r="BO96" s="95" t="s">
        <v>1123</v>
      </c>
      <c r="BP96" s="95"/>
      <c r="BQ96" s="89" t="s">
        <v>1175</v>
      </c>
      <c r="BR96" s="96"/>
      <c r="BS96" s="97" t="s">
        <v>1194</v>
      </c>
      <c r="BT96" s="98">
        <v>1</v>
      </c>
    </row>
    <row r="97" spans="2:72" s="35" customFormat="1" ht="16.5" customHeight="1" x14ac:dyDescent="0.4">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1175</v>
      </c>
      <c r="BR97" s="116"/>
      <c r="BS97" s="117"/>
      <c r="BT97" s="118"/>
    </row>
    <row r="98" spans="2:72" s="35" customFormat="1" ht="16.5" customHeight="1" thickBot="1" x14ac:dyDescent="0.4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1175</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1186</v>
      </c>
      <c r="BK99" s="95" t="s">
        <v>1202</v>
      </c>
      <c r="BL99" s="95" t="s">
        <v>1190</v>
      </c>
      <c r="BM99" s="95"/>
      <c r="BN99" s="95">
        <v>4001</v>
      </c>
      <c r="BO99" s="95" t="s">
        <v>1122</v>
      </c>
      <c r="BP99" s="95" t="s">
        <v>160</v>
      </c>
      <c r="BQ99" s="89" t="s">
        <v>1175</v>
      </c>
      <c r="BR99" s="96"/>
      <c r="BS99" s="97"/>
      <c r="BT99" s="98"/>
    </row>
    <row r="100" spans="2:72" s="35" customFormat="1" ht="16.5" hidden="1" customHeight="1" thickBot="1" x14ac:dyDescent="0.4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1175</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1175</v>
      </c>
      <c r="BR101" s="96"/>
      <c r="BS101" s="97"/>
      <c r="BT101" s="98"/>
    </row>
    <row r="102" spans="2:72" s="35" customFormat="1" ht="16.5" hidden="1" customHeight="1" thickBot="1" x14ac:dyDescent="0.4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1175</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1186</v>
      </c>
      <c r="BK103" s="95" t="s">
        <v>1202</v>
      </c>
      <c r="BL103" s="95" t="s">
        <v>1190</v>
      </c>
      <c r="BM103" s="95"/>
      <c r="BN103" s="95">
        <v>4001</v>
      </c>
      <c r="BO103" s="95" t="s">
        <v>1122</v>
      </c>
      <c r="BP103" s="95" t="s">
        <v>160</v>
      </c>
      <c r="BQ103" s="89" t="s">
        <v>1175</v>
      </c>
      <c r="BR103" s="96"/>
      <c r="BS103" s="97"/>
      <c r="BT103" s="98"/>
    </row>
    <row r="104" spans="2:72" s="35" customFormat="1" ht="16.5" hidden="1" customHeight="1" thickBot="1" x14ac:dyDescent="0.4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1175</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1195</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1175</v>
      </c>
      <c r="BR105" s="96"/>
      <c r="BS105" s="97"/>
      <c r="BT105" s="98"/>
    </row>
    <row r="106" spans="2:72" s="35" customFormat="1" ht="16.5" hidden="1" customHeight="1" thickBot="1" x14ac:dyDescent="0.4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1175</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1184</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1186</v>
      </c>
      <c r="BK107" s="95" t="s">
        <v>1191</v>
      </c>
      <c r="BL107" s="95" t="s">
        <v>1188</v>
      </c>
      <c r="BM107" s="95"/>
      <c r="BN107" s="95">
        <v>4001</v>
      </c>
      <c r="BO107" s="95" t="s">
        <v>1122</v>
      </c>
      <c r="BP107" s="95" t="s">
        <v>109</v>
      </c>
      <c r="BQ107" s="89" t="s">
        <v>1175</v>
      </c>
      <c r="BR107" s="96"/>
      <c r="BS107" s="97"/>
      <c r="BT107" s="98"/>
    </row>
    <row r="108" spans="2:72" s="35" customFormat="1" ht="16.5" hidden="1" customHeight="1" thickBot="1" x14ac:dyDescent="0.4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1175</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1175</v>
      </c>
      <c r="BR109" s="96"/>
      <c r="BS109" s="97"/>
      <c r="BT109" s="98"/>
    </row>
    <row r="110" spans="2:72" s="35" customFormat="1" ht="16.5" hidden="1" customHeight="1" thickBot="1" x14ac:dyDescent="0.4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1175</v>
      </c>
      <c r="BR110" s="133"/>
      <c r="BS110" s="134"/>
      <c r="BT110" s="135"/>
    </row>
    <row r="111" spans="2:72" s="35" customFormat="1" ht="16.5" customHeight="1" x14ac:dyDescent="0.4">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1192</v>
      </c>
      <c r="BK111" s="95" t="s">
        <v>1193</v>
      </c>
      <c r="BL111" s="95"/>
      <c r="BM111" s="95"/>
      <c r="BN111" s="95">
        <v>4001</v>
      </c>
      <c r="BO111" s="95" t="s">
        <v>1123</v>
      </c>
      <c r="BP111" s="95"/>
      <c r="BQ111" s="89" t="s">
        <v>1175</v>
      </c>
      <c r="BR111" s="96"/>
      <c r="BS111" s="97" t="s">
        <v>1194</v>
      </c>
      <c r="BT111" s="98">
        <v>1</v>
      </c>
    </row>
    <row r="112" spans="2:72" s="35" customFormat="1" ht="16.5" customHeight="1" x14ac:dyDescent="0.4">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1175</v>
      </c>
      <c r="BR112" s="116"/>
      <c r="BS112" s="117"/>
      <c r="BT112" s="118"/>
    </row>
    <row r="113" spans="2:72" s="35" customFormat="1" ht="16.5" customHeight="1" thickBot="1" x14ac:dyDescent="0.4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1175</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1195</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1175</v>
      </c>
      <c r="BR114" s="96"/>
      <c r="BS114" s="97"/>
      <c r="BT114" s="98"/>
    </row>
    <row r="115" spans="2:72" s="35" customFormat="1" ht="16.5" hidden="1" customHeight="1" thickBot="1" x14ac:dyDescent="0.4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1175</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1195</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1175</v>
      </c>
      <c r="BR116" s="96"/>
      <c r="BS116" s="97"/>
      <c r="BT116" s="98"/>
    </row>
    <row r="117" spans="2:72" s="35" customFormat="1" ht="16.5" hidden="1" customHeight="1" thickBot="1" x14ac:dyDescent="0.4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1175</v>
      </c>
      <c r="BR117" s="133"/>
      <c r="BS117" s="134"/>
      <c r="BT117" s="135"/>
    </row>
    <row r="118" spans="2:72" s="35" customFormat="1" ht="16.5" hidden="1" customHeight="1" x14ac:dyDescent="0.45">
      <c r="B118" s="80">
        <v>77</v>
      </c>
      <c r="C118" s="81" t="s">
        <v>76</v>
      </c>
      <c r="D118" s="82" t="s">
        <v>77</v>
      </c>
      <c r="E118" s="82" t="s">
        <v>365</v>
      </c>
      <c r="F118" s="82" t="s">
        <v>501</v>
      </c>
      <c r="G118" s="82" t="s">
        <v>1203</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1175</v>
      </c>
      <c r="BR118" s="96"/>
      <c r="BS118" s="97" t="s">
        <v>1204</v>
      </c>
      <c r="BT118" s="98">
        <v>1</v>
      </c>
    </row>
    <row r="119" spans="2:72" s="35" customFormat="1" ht="16.5" hidden="1" customHeight="1" thickBot="1" x14ac:dyDescent="0.45">
      <c r="B119" s="119">
        <v>78</v>
      </c>
      <c r="C119" s="120"/>
      <c r="D119" s="121"/>
      <c r="E119" s="121"/>
      <c r="F119" s="121"/>
      <c r="G119" s="121"/>
      <c r="H119" s="122"/>
      <c r="I119" s="122"/>
      <c r="J119" s="122" t="s">
        <v>1205</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1175</v>
      </c>
      <c r="BR119" s="133"/>
      <c r="BS119" s="134" t="s">
        <v>1206</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1175</v>
      </c>
      <c r="BR120" s="96"/>
      <c r="BS120" s="97"/>
      <c r="BT120" s="98"/>
    </row>
    <row r="121" spans="2:72" s="35" customFormat="1" ht="16.5" hidden="1" customHeight="1" thickBot="1" x14ac:dyDescent="0.4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1175</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1175</v>
      </c>
      <c r="BR122" s="96"/>
      <c r="BS122" s="97"/>
      <c r="BT122" s="98"/>
    </row>
    <row r="123" spans="2:72" s="35" customFormat="1" ht="16.5" hidden="1" customHeight="1" thickBot="1" x14ac:dyDescent="0.4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1175</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1207</v>
      </c>
      <c r="BR124" s="96"/>
      <c r="BS124" s="97"/>
      <c r="BT124" s="98"/>
    </row>
    <row r="125" spans="2:72" s="35" customFormat="1" ht="16.5" hidden="1" customHeight="1" thickBot="1" x14ac:dyDescent="0.4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1207</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1207</v>
      </c>
      <c r="BR126" s="96"/>
      <c r="BS126" s="97"/>
      <c r="BT126" s="98"/>
    </row>
    <row r="127" spans="2:72" s="35" customFormat="1" ht="16.5" hidden="1" customHeight="1" thickBot="1" x14ac:dyDescent="0.4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1207</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1207</v>
      </c>
      <c r="BR128" s="96"/>
      <c r="BS128" s="97"/>
      <c r="BT128" s="98"/>
    </row>
    <row r="129" spans="2:72" s="35" customFormat="1" ht="16.5" hidden="1" customHeight="1" thickBot="1" x14ac:dyDescent="0.4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1207</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1207</v>
      </c>
      <c r="BR130" s="96"/>
      <c r="BS130" s="97"/>
      <c r="BT130" s="98"/>
    </row>
    <row r="131" spans="2:72" s="35" customFormat="1" ht="16.5" hidden="1" customHeight="1" thickBot="1" x14ac:dyDescent="0.4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1207</v>
      </c>
      <c r="BR131" s="133"/>
      <c r="BS131" s="134"/>
      <c r="BT131" s="135"/>
    </row>
    <row r="132" spans="2:72" s="35" customFormat="1" ht="16.5" hidden="1" customHeight="1" thickBot="1" x14ac:dyDescent="0.45">
      <c r="B132" s="80">
        <v>91</v>
      </c>
      <c r="C132" s="81" t="s">
        <v>76</v>
      </c>
      <c r="D132" s="82" t="s">
        <v>77</v>
      </c>
      <c r="E132" s="82" t="s">
        <v>111</v>
      </c>
      <c r="F132" s="82" t="s">
        <v>202</v>
      </c>
      <c r="G132" s="82" t="s">
        <v>1208</v>
      </c>
      <c r="H132" s="83" t="s">
        <v>194</v>
      </c>
      <c r="I132" s="83"/>
      <c r="J132" s="83" t="s">
        <v>1209</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1210</v>
      </c>
      <c r="AN132" s="83">
        <v>300</v>
      </c>
      <c r="AO132" s="87" t="s">
        <v>1211</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1186</v>
      </c>
      <c r="BK132" s="95" t="s">
        <v>1212</v>
      </c>
      <c r="BL132" s="95" t="s">
        <v>1190</v>
      </c>
      <c r="BM132" s="95"/>
      <c r="BN132" s="95">
        <v>4002</v>
      </c>
      <c r="BO132" s="95" t="s">
        <v>1126</v>
      </c>
      <c r="BP132" s="95" t="s">
        <v>114</v>
      </c>
      <c r="BQ132" s="89" t="s">
        <v>1112</v>
      </c>
      <c r="BR132" s="96"/>
      <c r="BS132" s="97" t="s">
        <v>1167</v>
      </c>
      <c r="BT132" s="98">
        <v>3</v>
      </c>
    </row>
    <row r="133" spans="2:72" s="35" customFormat="1" ht="16.5" hidden="1" customHeight="1" thickBot="1" x14ac:dyDescent="0.4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45">
      <c r="B134" s="80">
        <v>91</v>
      </c>
      <c r="C134" s="81" t="s">
        <v>76</v>
      </c>
      <c r="D134" s="82" t="s">
        <v>77</v>
      </c>
      <c r="E134" s="82" t="s">
        <v>192</v>
      </c>
      <c r="F134" s="82" t="s">
        <v>219</v>
      </c>
      <c r="G134" s="82" t="s">
        <v>1213</v>
      </c>
      <c r="H134" s="83" t="s">
        <v>1214</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1215</v>
      </c>
      <c r="BQ134" s="89" t="s">
        <v>1112</v>
      </c>
      <c r="BR134" s="96"/>
      <c r="BS134" s="97" t="s">
        <v>1180</v>
      </c>
      <c r="BT134" s="98">
        <v>2</v>
      </c>
    </row>
    <row r="135" spans="2:72" s="35" customFormat="1" ht="16.5" hidden="1" customHeight="1" thickBot="1" x14ac:dyDescent="0.4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1180</v>
      </c>
      <c r="BT135" s="135">
        <v>2</v>
      </c>
    </row>
    <row r="136" spans="2:72" s="35" customFormat="1" ht="16.5" hidden="1" customHeight="1" thickBot="1" x14ac:dyDescent="0.45">
      <c r="B136" s="80">
        <v>91</v>
      </c>
      <c r="C136" s="81" t="s">
        <v>76</v>
      </c>
      <c r="D136" s="82" t="s">
        <v>77</v>
      </c>
      <c r="E136" s="82" t="s">
        <v>192</v>
      </c>
      <c r="F136" s="82" t="s">
        <v>224</v>
      </c>
      <c r="G136" s="82" t="s">
        <v>1216</v>
      </c>
      <c r="H136" s="83" t="s">
        <v>1217</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1215</v>
      </c>
      <c r="BQ136" s="89" t="s">
        <v>1112</v>
      </c>
      <c r="BR136" s="96"/>
      <c r="BS136" s="97" t="s">
        <v>1180</v>
      </c>
      <c r="BT136" s="98">
        <v>2</v>
      </c>
    </row>
    <row r="137" spans="2:72" s="35" customFormat="1" ht="16.5" hidden="1" customHeight="1" thickBot="1" x14ac:dyDescent="0.4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1180</v>
      </c>
      <c r="BT137" s="135">
        <v>2</v>
      </c>
    </row>
    <row r="138" spans="2:72" s="35" customFormat="1" ht="16.5" hidden="1" customHeight="1" x14ac:dyDescent="0.45">
      <c r="B138" s="80">
        <v>93</v>
      </c>
      <c r="C138" s="81" t="s">
        <v>76</v>
      </c>
      <c r="D138" s="82" t="s">
        <v>77</v>
      </c>
      <c r="E138" s="82" t="s">
        <v>133</v>
      </c>
      <c r="F138" s="82" t="s">
        <v>141</v>
      </c>
      <c r="G138" s="82" t="s">
        <v>196</v>
      </c>
      <c r="H138" s="83" t="s">
        <v>1218</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1175</v>
      </c>
      <c r="BR138" s="96"/>
      <c r="BS138" s="97"/>
      <c r="BT138" s="98"/>
    </row>
    <row r="139" spans="2:72" s="35" customFormat="1" ht="16.5" hidden="1" customHeight="1" thickBot="1" x14ac:dyDescent="0.45">
      <c r="B139" s="119">
        <v>94</v>
      </c>
      <c r="C139" s="120"/>
      <c r="D139" s="121"/>
      <c r="E139" s="121"/>
      <c r="F139" s="121"/>
      <c r="G139" s="121"/>
      <c r="H139" s="122"/>
      <c r="I139" s="122"/>
      <c r="J139" s="122" t="s">
        <v>1205</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1175</v>
      </c>
      <c r="BR139" s="133"/>
      <c r="BS139" s="134" t="s">
        <v>1206</v>
      </c>
      <c r="BT139" s="135">
        <v>1</v>
      </c>
    </row>
    <row r="140" spans="2:72" s="35" customFormat="1" ht="16.5" hidden="1" customHeight="1" x14ac:dyDescent="0.45">
      <c r="B140" s="80">
        <v>83</v>
      </c>
      <c r="C140" s="81" t="s">
        <v>76</v>
      </c>
      <c r="D140" s="82" t="s">
        <v>77</v>
      </c>
      <c r="E140" s="82" t="s">
        <v>140</v>
      </c>
      <c r="F140" s="82" t="s">
        <v>1219</v>
      </c>
      <c r="G140" s="82" t="s">
        <v>1220</v>
      </c>
      <c r="H140" s="83" t="s">
        <v>1221</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1175</v>
      </c>
      <c r="BR140" s="96"/>
      <c r="BS140" s="97" t="s">
        <v>1180</v>
      </c>
      <c r="BT140" s="98">
        <v>1</v>
      </c>
    </row>
    <row r="141" spans="2:72" s="35" customFormat="1" ht="16.5" hidden="1" customHeight="1" thickBot="1" x14ac:dyDescent="0.4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1175</v>
      </c>
      <c r="BR141" s="133"/>
      <c r="BS141" s="134"/>
      <c r="BT141" s="135"/>
    </row>
    <row r="142" spans="2:72" s="35" customFormat="1" ht="16.5" hidden="1" customHeight="1" x14ac:dyDescent="0.45">
      <c r="B142" s="80">
        <v>85</v>
      </c>
      <c r="C142" s="81" t="s">
        <v>76</v>
      </c>
      <c r="D142" s="82" t="s">
        <v>77</v>
      </c>
      <c r="E142" s="82" t="s">
        <v>140</v>
      </c>
      <c r="F142" s="82" t="s">
        <v>460</v>
      </c>
      <c r="G142" s="82" t="s">
        <v>1222</v>
      </c>
      <c r="H142" s="83" t="s">
        <v>1223</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1175</v>
      </c>
      <c r="BR142" s="96"/>
      <c r="BS142" s="97" t="s">
        <v>1180</v>
      </c>
      <c r="BT142" s="98">
        <v>1</v>
      </c>
    </row>
    <row r="143" spans="2:72" s="35" customFormat="1" ht="16.5" hidden="1" customHeight="1" thickBot="1" x14ac:dyDescent="0.4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1175</v>
      </c>
      <c r="BR143" s="133"/>
      <c r="BS143" s="134"/>
      <c r="BT143" s="135"/>
    </row>
    <row r="144" spans="2:72" s="35" customFormat="1" ht="16.5" hidden="1" customHeight="1" thickBot="1" x14ac:dyDescent="0.45">
      <c r="B144" s="80">
        <v>95</v>
      </c>
      <c r="C144" s="81" t="s">
        <v>76</v>
      </c>
      <c r="D144" s="82" t="s">
        <v>77</v>
      </c>
      <c r="E144" s="82" t="s">
        <v>105</v>
      </c>
      <c r="F144" s="82" t="s">
        <v>197</v>
      </c>
      <c r="G144" s="82" t="s">
        <v>198</v>
      </c>
      <c r="H144" s="83" t="s">
        <v>199</v>
      </c>
      <c r="I144" s="83"/>
      <c r="J144" s="83" t="s">
        <v>1209</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1184</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1186</v>
      </c>
      <c r="BK144" s="95" t="s">
        <v>1224</v>
      </c>
      <c r="BL144" s="95" t="s">
        <v>1188</v>
      </c>
      <c r="BM144" s="95"/>
      <c r="BN144" s="95">
        <v>4002</v>
      </c>
      <c r="BO144" s="95" t="s">
        <v>1126</v>
      </c>
      <c r="BP144" s="95" t="s">
        <v>109</v>
      </c>
      <c r="BQ144" s="89" t="s">
        <v>1112</v>
      </c>
      <c r="BR144" s="96"/>
      <c r="BS144" s="97"/>
      <c r="BT144" s="98"/>
    </row>
    <row r="145" spans="2:72" s="35" customFormat="1" ht="16.5" hidden="1" customHeight="1" thickBot="1" x14ac:dyDescent="0.4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1195</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1186</v>
      </c>
      <c r="BK146" s="95" t="s">
        <v>1196</v>
      </c>
      <c r="BL146" s="95" t="s">
        <v>1197</v>
      </c>
      <c r="BM146" s="95"/>
      <c r="BN146" s="95">
        <v>4002</v>
      </c>
      <c r="BO146" s="95" t="s">
        <v>1122</v>
      </c>
      <c r="BP146" s="95" t="s">
        <v>132</v>
      </c>
      <c r="BQ146" s="89" t="s">
        <v>1175</v>
      </c>
      <c r="BR146" s="96"/>
      <c r="BS146" s="97"/>
      <c r="BT146" s="98"/>
    </row>
    <row r="147" spans="2:72" s="35" customFormat="1" ht="16.5" hidden="1" customHeight="1" thickBot="1" x14ac:dyDescent="0.4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1175</v>
      </c>
      <c r="BR147" s="133"/>
      <c r="BS147" s="134"/>
      <c r="BT147" s="135"/>
    </row>
    <row r="148" spans="2:72" s="35" customFormat="1" ht="16.5" hidden="1" customHeight="1" thickBot="1" x14ac:dyDescent="0.45">
      <c r="B148" s="80">
        <v>99</v>
      </c>
      <c r="C148" s="81" t="s">
        <v>76</v>
      </c>
      <c r="D148" s="82" t="s">
        <v>77</v>
      </c>
      <c r="E148" s="82" t="s">
        <v>111</v>
      </c>
      <c r="F148" s="82" t="s">
        <v>208</v>
      </c>
      <c r="G148" s="82" t="s">
        <v>1225</v>
      </c>
      <c r="H148" s="83" t="s">
        <v>204</v>
      </c>
      <c r="I148" s="83"/>
      <c r="J148" s="83" t="s">
        <v>1209</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1210</v>
      </c>
      <c r="AN148" s="83">
        <v>300</v>
      </c>
      <c r="AO148" s="87" t="s">
        <v>1211</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1186</v>
      </c>
      <c r="BK148" s="95" t="s">
        <v>1212</v>
      </c>
      <c r="BL148" s="95" t="s">
        <v>1190</v>
      </c>
      <c r="BM148" s="95"/>
      <c r="BN148" s="95">
        <v>4002</v>
      </c>
      <c r="BO148" s="95" t="s">
        <v>1126</v>
      </c>
      <c r="BP148" s="95" t="s">
        <v>114</v>
      </c>
      <c r="BQ148" s="89" t="s">
        <v>1112</v>
      </c>
      <c r="BR148" s="96"/>
      <c r="BS148" s="97" t="s">
        <v>1167</v>
      </c>
      <c r="BT148" s="98">
        <v>3</v>
      </c>
    </row>
    <row r="149" spans="2:72" s="35" customFormat="1" ht="16.5" hidden="1" customHeight="1" thickBot="1" x14ac:dyDescent="0.4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45">
      <c r="B150" s="80">
        <v>101</v>
      </c>
      <c r="C150" s="81" t="s">
        <v>76</v>
      </c>
      <c r="D150" s="82" t="s">
        <v>77</v>
      </c>
      <c r="E150" s="82" t="s">
        <v>105</v>
      </c>
      <c r="F150" s="82" t="s">
        <v>205</v>
      </c>
      <c r="G150" s="82" t="s">
        <v>206</v>
      </c>
      <c r="H150" s="83" t="s">
        <v>207</v>
      </c>
      <c r="I150" s="83"/>
      <c r="J150" s="83" t="s">
        <v>1209</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1184</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1186</v>
      </c>
      <c r="BK150" s="95" t="s">
        <v>1224</v>
      </c>
      <c r="BL150" s="95" t="s">
        <v>1188</v>
      </c>
      <c r="BM150" s="95"/>
      <c r="BN150" s="95">
        <v>4002</v>
      </c>
      <c r="BO150" s="95" t="s">
        <v>1126</v>
      </c>
      <c r="BP150" s="95" t="s">
        <v>109</v>
      </c>
      <c r="BQ150" s="89" t="s">
        <v>1112</v>
      </c>
      <c r="BR150" s="96"/>
      <c r="BS150" s="97"/>
      <c r="BT150" s="98"/>
    </row>
    <row r="151" spans="2:72" s="35" customFormat="1" ht="16.5" hidden="1" customHeight="1" thickBot="1" x14ac:dyDescent="0.4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45">
      <c r="B152" s="80">
        <v>103</v>
      </c>
      <c r="C152" s="81" t="s">
        <v>76</v>
      </c>
      <c r="D152" s="82" t="s">
        <v>77</v>
      </c>
      <c r="E152" s="82" t="s">
        <v>111</v>
      </c>
      <c r="F152" s="82" t="s">
        <v>219</v>
      </c>
      <c r="G152" s="82" t="s">
        <v>1226</v>
      </c>
      <c r="H152" s="83" t="s">
        <v>210</v>
      </c>
      <c r="I152" s="83"/>
      <c r="J152" s="83" t="s">
        <v>1209</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1210</v>
      </c>
      <c r="AN152" s="83">
        <v>300</v>
      </c>
      <c r="AO152" s="87" t="s">
        <v>1211</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1186</v>
      </c>
      <c r="BK152" s="95" t="s">
        <v>1212</v>
      </c>
      <c r="BL152" s="95" t="s">
        <v>1190</v>
      </c>
      <c r="BM152" s="95"/>
      <c r="BN152" s="95">
        <v>4002</v>
      </c>
      <c r="BO152" s="95" t="s">
        <v>1126</v>
      </c>
      <c r="BP152" s="95" t="s">
        <v>114</v>
      </c>
      <c r="BQ152" s="89" t="s">
        <v>1112</v>
      </c>
      <c r="BR152" s="96"/>
      <c r="BS152" s="97" t="s">
        <v>1167</v>
      </c>
      <c r="BT152" s="98">
        <v>3</v>
      </c>
    </row>
    <row r="153" spans="2:72" s="35" customFormat="1" ht="16.5" hidden="1" customHeight="1" thickBot="1" x14ac:dyDescent="0.4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1227</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1175</v>
      </c>
      <c r="BR154" s="96"/>
      <c r="BS154" s="97"/>
      <c r="BT154" s="98"/>
    </row>
    <row r="155" spans="2:72" s="35" customFormat="1" ht="16.5" hidden="1" customHeight="1" thickBot="1" x14ac:dyDescent="0.4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1175</v>
      </c>
      <c r="BR155" s="133"/>
      <c r="BS155" s="134"/>
      <c r="BT155" s="135"/>
    </row>
    <row r="156" spans="2:72" s="35" customFormat="1" ht="16.5" hidden="1" customHeight="1" thickBot="1" x14ac:dyDescent="0.4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4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4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4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1195</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1186</v>
      </c>
      <c r="BK160" s="95" t="s">
        <v>1196</v>
      </c>
      <c r="BL160" s="95" t="s">
        <v>1197</v>
      </c>
      <c r="BM160" s="95"/>
      <c r="BN160" s="95">
        <v>4002</v>
      </c>
      <c r="BO160" s="95" t="s">
        <v>1122</v>
      </c>
      <c r="BP160" s="95" t="s">
        <v>132</v>
      </c>
      <c r="BQ160" s="89" t="s">
        <v>1175</v>
      </c>
      <c r="BR160" s="96"/>
      <c r="BS160" s="97"/>
      <c r="BT160" s="98"/>
    </row>
    <row r="161" spans="2:72" s="35" customFormat="1" ht="16.5" hidden="1" customHeight="1" thickBot="1" x14ac:dyDescent="0.4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1175</v>
      </c>
      <c r="BR161" s="133"/>
      <c r="BS161" s="134"/>
      <c r="BT161" s="135"/>
    </row>
    <row r="162" spans="2:72" s="35" customFormat="1" ht="16.5" hidden="1" customHeight="1" thickBot="1" x14ac:dyDescent="0.4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4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4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4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4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4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4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4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4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4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4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4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4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4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4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4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4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4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4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4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1195</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1186</v>
      </c>
      <c r="BK182" s="95" t="s">
        <v>1196</v>
      </c>
      <c r="BL182" s="95" t="s">
        <v>1197</v>
      </c>
      <c r="BM182" s="95"/>
      <c r="BN182" s="95">
        <v>4003</v>
      </c>
      <c r="BO182" s="95" t="s">
        <v>1122</v>
      </c>
      <c r="BP182" s="95" t="s">
        <v>132</v>
      </c>
      <c r="BQ182" s="89" t="s">
        <v>1175</v>
      </c>
      <c r="BR182" s="96"/>
      <c r="BS182" s="97"/>
      <c r="BT182" s="98"/>
    </row>
    <row r="183" spans="2:72" s="35" customFormat="1" ht="16.5" hidden="1" customHeight="1" thickBot="1" x14ac:dyDescent="0.4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1175</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1227</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1175</v>
      </c>
      <c r="BR184" s="96"/>
      <c r="BS184" s="97"/>
      <c r="BT184" s="98"/>
    </row>
    <row r="185" spans="2:72" s="35" customFormat="1" ht="16.5" hidden="1" customHeight="1" thickBot="1" x14ac:dyDescent="0.4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1175</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1198</v>
      </c>
      <c r="BK186" s="95" t="s">
        <v>1228</v>
      </c>
      <c r="BL186" s="95"/>
      <c r="BM186" s="95" t="s">
        <v>1200</v>
      </c>
      <c r="BN186" s="95">
        <v>4003</v>
      </c>
      <c r="BO186" s="95" t="s">
        <v>1128</v>
      </c>
      <c r="BP186" s="95" t="s">
        <v>260</v>
      </c>
      <c r="BQ186" s="89"/>
      <c r="BR186" s="96"/>
      <c r="BS186" s="97" t="s">
        <v>1229</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4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1198</v>
      </c>
      <c r="BK193" s="95" t="s">
        <v>1230</v>
      </c>
      <c r="BL193" s="95"/>
      <c r="BM193" s="95" t="s">
        <v>1200</v>
      </c>
      <c r="BN193" s="95">
        <v>4003</v>
      </c>
      <c r="BO193" s="95" t="s">
        <v>1128</v>
      </c>
      <c r="BP193" s="95" t="s">
        <v>260</v>
      </c>
      <c r="BQ193" s="89"/>
      <c r="BR193" s="96"/>
      <c r="BS193" s="97" t="s">
        <v>1229</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4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1198</v>
      </c>
      <c r="BK200" s="95" t="s">
        <v>1231</v>
      </c>
      <c r="BL200" s="95"/>
      <c r="BM200" s="95" t="s">
        <v>1200</v>
      </c>
      <c r="BN200" s="95">
        <v>4003</v>
      </c>
      <c r="BO200" s="95" t="s">
        <v>1128</v>
      </c>
      <c r="BP200" s="95" t="s">
        <v>260</v>
      </c>
      <c r="BQ200" s="89"/>
      <c r="BR200" s="96"/>
      <c r="BS200" s="97" t="s">
        <v>1229</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4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1227</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1175</v>
      </c>
      <c r="BR207" s="96"/>
      <c r="BS207" s="97"/>
      <c r="BT207" s="98"/>
    </row>
    <row r="208" spans="2:72" s="35" customFormat="1" ht="16.5" hidden="1" customHeight="1" thickBot="1" x14ac:dyDescent="0.4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1175</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1198</v>
      </c>
      <c r="BK209" s="95" t="s">
        <v>1228</v>
      </c>
      <c r="BL209" s="95"/>
      <c r="BM209" s="95" t="s">
        <v>1200</v>
      </c>
      <c r="BN209" s="95">
        <v>4003</v>
      </c>
      <c r="BO209" s="95" t="s">
        <v>1128</v>
      </c>
      <c r="BP209" s="95" t="s">
        <v>260</v>
      </c>
      <c r="BQ209" s="89"/>
      <c r="BR209" s="96"/>
      <c r="BS209" s="97" t="s">
        <v>1229</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4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1207</v>
      </c>
      <c r="BR216" s="96"/>
      <c r="BS216" s="97"/>
      <c r="BT216" s="98"/>
    </row>
    <row r="217" spans="2:72" s="35" customFormat="1" ht="16.5" hidden="1" customHeight="1" thickBot="1" x14ac:dyDescent="0.4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1207</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1207</v>
      </c>
      <c r="BR218" s="96"/>
      <c r="BS218" s="97"/>
      <c r="BT218" s="98"/>
    </row>
    <row r="219" spans="2:72" s="35" customFormat="1" ht="16.5" hidden="1" customHeight="1" thickBot="1" x14ac:dyDescent="0.4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1207</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1207</v>
      </c>
      <c r="BR220" s="96"/>
      <c r="BS220" s="97"/>
      <c r="BT220" s="98"/>
    </row>
    <row r="221" spans="2:72" s="35" customFormat="1" ht="16.5" hidden="1" customHeight="1" thickBot="1" x14ac:dyDescent="0.4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1207</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1207</v>
      </c>
      <c r="BR222" s="96"/>
      <c r="BS222" s="97"/>
      <c r="BT222" s="98"/>
    </row>
    <row r="223" spans="2:72" s="35" customFormat="1" ht="16.5" hidden="1" customHeight="1" thickBot="1" x14ac:dyDescent="0.4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1207</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1207</v>
      </c>
      <c r="BR224" s="96"/>
      <c r="BS224" s="97"/>
      <c r="BT224" s="98"/>
    </row>
    <row r="225" spans="2:72" s="35" customFormat="1" ht="16.5" hidden="1" customHeight="1" thickBot="1" x14ac:dyDescent="0.4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1207</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1207</v>
      </c>
      <c r="BR226" s="96"/>
      <c r="BS226" s="97"/>
      <c r="BT226" s="98"/>
    </row>
    <row r="227" spans="2:72" s="35" customFormat="1" ht="16.5" hidden="1" customHeight="1" thickBot="1" x14ac:dyDescent="0.4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1207</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1175</v>
      </c>
      <c r="BR228" s="96"/>
      <c r="BS228" s="97"/>
      <c r="BT228" s="98"/>
    </row>
    <row r="229" spans="2:72" s="35" customFormat="1" ht="16.5" hidden="1" customHeight="1" thickBot="1" x14ac:dyDescent="0.4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1175</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1175</v>
      </c>
      <c r="BR230" s="96"/>
      <c r="BS230" s="97"/>
      <c r="BT230" s="98"/>
    </row>
    <row r="231" spans="2:72" s="35" customFormat="1" ht="16.5" hidden="1" customHeight="1" thickBot="1" x14ac:dyDescent="0.4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1175</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1175</v>
      </c>
      <c r="BR232" s="96"/>
      <c r="BS232" s="97"/>
      <c r="BT232" s="98"/>
    </row>
    <row r="233" spans="2:72" s="35" customFormat="1" ht="16.5" hidden="1" customHeight="1" thickBot="1" x14ac:dyDescent="0.4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1175</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1175</v>
      </c>
      <c r="BR234" s="96"/>
      <c r="BS234" s="97"/>
      <c r="BT234" s="98"/>
    </row>
    <row r="235" spans="2:72" s="35" customFormat="1" ht="16.5" hidden="1" customHeight="1" thickBot="1" x14ac:dyDescent="0.4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1175</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1175</v>
      </c>
      <c r="BR236" s="96"/>
      <c r="BS236" s="97"/>
      <c r="BT236" s="98"/>
    </row>
    <row r="237" spans="2:72" s="35" customFormat="1" ht="16.5" hidden="1" customHeight="1" thickBot="1" x14ac:dyDescent="0.4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1175</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1175</v>
      </c>
      <c r="BR238" s="96"/>
      <c r="BS238" s="97"/>
      <c r="BT238" s="98"/>
    </row>
    <row r="239" spans="2:72" s="35" customFormat="1" ht="16.5" hidden="1" customHeight="1" thickBot="1" x14ac:dyDescent="0.4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1175</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1175</v>
      </c>
      <c r="BR240" s="96"/>
      <c r="BS240" s="97"/>
      <c r="BT240" s="98"/>
    </row>
    <row r="241" spans="2:72" s="35" customFormat="1" ht="16.5" hidden="1" customHeight="1" thickBot="1" x14ac:dyDescent="0.4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1175</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1175</v>
      </c>
      <c r="BR242" s="96"/>
      <c r="BS242" s="97"/>
      <c r="BT242" s="98"/>
    </row>
    <row r="243" spans="2:72" s="35" customFormat="1" ht="16.5" hidden="1" customHeight="1" thickBot="1" x14ac:dyDescent="0.4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1175</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1175</v>
      </c>
      <c r="BR244" s="96"/>
      <c r="BS244" s="97"/>
      <c r="BT244" s="98"/>
    </row>
    <row r="245" spans="2:72" s="35" customFormat="1" ht="16.5" hidden="1" customHeight="1" thickBot="1" x14ac:dyDescent="0.4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1175</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1175</v>
      </c>
      <c r="BR246" s="96"/>
      <c r="BS246" s="97"/>
      <c r="BT246" s="98"/>
    </row>
    <row r="247" spans="2:72" s="35" customFormat="1" ht="16.5" hidden="1" customHeight="1" thickBot="1" x14ac:dyDescent="0.4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1175</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1175</v>
      </c>
      <c r="BR248" s="96"/>
      <c r="BS248" s="97"/>
      <c r="BT248" s="98"/>
    </row>
    <row r="249" spans="2:72" s="35" customFormat="1" ht="16.5" hidden="1" customHeight="1" thickBot="1" x14ac:dyDescent="0.4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1175</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1175</v>
      </c>
      <c r="BR250" s="96"/>
      <c r="BS250" s="97"/>
      <c r="BT250" s="98"/>
    </row>
    <row r="251" spans="2:72" s="35" customFormat="1" ht="16.5" hidden="1" customHeight="1" thickBot="1" x14ac:dyDescent="0.4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1175</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1175</v>
      </c>
      <c r="BR252" s="96"/>
      <c r="BS252" s="97"/>
      <c r="BT252" s="98"/>
    </row>
    <row r="253" spans="2:72" s="35" customFormat="1" ht="16.5" hidden="1" customHeight="1" thickBot="1" x14ac:dyDescent="0.4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1175</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1175</v>
      </c>
      <c r="BR254" s="96"/>
      <c r="BS254" s="97"/>
      <c r="BT254" s="98"/>
    </row>
    <row r="255" spans="2:72" s="35" customFormat="1" ht="16.5" hidden="1" customHeight="1" thickBot="1" x14ac:dyDescent="0.4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1175</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1198</v>
      </c>
      <c r="BK256" s="95" t="s">
        <v>1228</v>
      </c>
      <c r="BL256" s="95"/>
      <c r="BM256" s="95" t="s">
        <v>1200</v>
      </c>
      <c r="BN256" s="95">
        <v>4004</v>
      </c>
      <c r="BO256" s="115" t="s">
        <v>1128</v>
      </c>
      <c r="BP256" s="95"/>
      <c r="BQ256" s="89"/>
      <c r="BR256" s="96"/>
      <c r="BS256" s="97" t="s">
        <v>1201</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4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1195</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1175</v>
      </c>
      <c r="BR263" s="96"/>
      <c r="BS263" s="97"/>
      <c r="BT263" s="98"/>
    </row>
    <row r="264" spans="2:72" s="35" customFormat="1" ht="16.5" hidden="1" customHeight="1" thickBot="1" x14ac:dyDescent="0.4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1175</v>
      </c>
      <c r="BR264" s="133"/>
      <c r="BS264" s="134"/>
      <c r="BT264" s="135"/>
    </row>
    <row r="265" spans="2:72" s="35" customFormat="1" ht="16.5" hidden="1" customHeight="1" x14ac:dyDescent="0.45">
      <c r="B265" s="80">
        <v>209</v>
      </c>
      <c r="C265" s="81" t="s">
        <v>76</v>
      </c>
      <c r="D265" s="82" t="s">
        <v>77</v>
      </c>
      <c r="E265" s="82" t="s">
        <v>129</v>
      </c>
      <c r="F265" s="82"/>
      <c r="G265" s="82"/>
      <c r="H265" s="83" t="s">
        <v>1232</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1195</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1180</v>
      </c>
      <c r="BT265" s="98">
        <v>3</v>
      </c>
    </row>
    <row r="266" spans="2:72" s="35" customFormat="1" ht="16.5" hidden="1" customHeight="1" thickBot="1" x14ac:dyDescent="0.4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1233</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1195</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1180</v>
      </c>
      <c r="BT267" s="98">
        <v>3</v>
      </c>
    </row>
    <row r="268" spans="2:72" s="35" customFormat="1" ht="16.5" hidden="1" customHeight="1" thickBot="1" x14ac:dyDescent="0.4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1207</v>
      </c>
      <c r="BR269" s="96"/>
      <c r="BS269" s="97"/>
      <c r="BT269" s="98"/>
    </row>
    <row r="270" spans="2:72" s="35" customFormat="1" ht="16.5" hidden="1" customHeight="1" thickBot="1" x14ac:dyDescent="0.4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1207</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1207</v>
      </c>
      <c r="BR271" s="96"/>
      <c r="BS271" s="97"/>
      <c r="BT271" s="98"/>
    </row>
    <row r="272" spans="2:72" s="35" customFormat="1" ht="16.5" hidden="1" customHeight="1" thickBot="1" x14ac:dyDescent="0.4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1207</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1174</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1234</v>
      </c>
      <c r="BN273" s="95">
        <v>4004</v>
      </c>
      <c r="BO273" s="143" t="s">
        <v>1146</v>
      </c>
      <c r="BP273" s="95"/>
      <c r="BQ273" s="89"/>
      <c r="BR273" s="96"/>
      <c r="BS273" s="144" t="s">
        <v>1235</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1145</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1146</v>
      </c>
      <c r="BP274" s="115"/>
      <c r="BQ274" s="109"/>
      <c r="BR274" s="116"/>
      <c r="BS274" s="117" t="s">
        <v>1235</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1145</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1146</v>
      </c>
      <c r="BP275" s="115"/>
      <c r="BQ275" s="109"/>
      <c r="BR275" s="116"/>
      <c r="BS275" s="117" t="s">
        <v>1235</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1145</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1146</v>
      </c>
      <c r="BP276" s="115"/>
      <c r="BQ276" s="109"/>
      <c r="BR276" s="116"/>
      <c r="BS276" s="117" t="s">
        <v>1235</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1145</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1146</v>
      </c>
      <c r="BP277" s="115"/>
      <c r="BQ277" s="109"/>
      <c r="BR277" s="116"/>
      <c r="BS277" s="117" t="s">
        <v>1235</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1145</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1146</v>
      </c>
      <c r="BP278" s="115"/>
      <c r="BQ278" s="109"/>
      <c r="BR278" s="116"/>
      <c r="BS278" s="117" t="s">
        <v>1235</v>
      </c>
      <c r="BT278" s="118">
        <v>2</v>
      </c>
    </row>
    <row r="279" spans="2:72" s="35" customFormat="1" ht="16.5" hidden="1" customHeight="1" thickBot="1" x14ac:dyDescent="0.4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1145</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1146</v>
      </c>
      <c r="BP279" s="132"/>
      <c r="BQ279" s="72"/>
      <c r="BR279" s="133"/>
      <c r="BS279" s="117" t="s">
        <v>1235</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1174</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1234</v>
      </c>
      <c r="BN280" s="95">
        <v>4004</v>
      </c>
      <c r="BO280" s="115" t="s">
        <v>1146</v>
      </c>
      <c r="BP280" s="95"/>
      <c r="BQ280" s="89"/>
      <c r="BR280" s="96"/>
      <c r="BS280" s="144" t="s">
        <v>1235</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1145</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1146</v>
      </c>
      <c r="BP281" s="115"/>
      <c r="BQ281" s="109"/>
      <c r="BR281" s="116"/>
      <c r="BS281" s="117" t="s">
        <v>1235</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1145</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1146</v>
      </c>
      <c r="BP282" s="115"/>
      <c r="BQ282" s="109"/>
      <c r="BR282" s="116"/>
      <c r="BS282" s="117" t="s">
        <v>1235</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1145</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1146</v>
      </c>
      <c r="BP283" s="115"/>
      <c r="BQ283" s="109"/>
      <c r="BR283" s="116"/>
      <c r="BS283" s="117" t="s">
        <v>1235</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1145</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1146</v>
      </c>
      <c r="BP284" s="115"/>
      <c r="BQ284" s="109"/>
      <c r="BR284" s="116"/>
      <c r="BS284" s="117" t="s">
        <v>1235</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1145</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1146</v>
      </c>
      <c r="BP285" s="115"/>
      <c r="BQ285" s="109"/>
      <c r="BR285" s="116"/>
      <c r="BS285" s="117" t="s">
        <v>1235</v>
      </c>
      <c r="BT285" s="118">
        <v>2</v>
      </c>
    </row>
    <row r="286" spans="2:72" s="35" customFormat="1" ht="16.5" hidden="1" customHeight="1" thickBot="1" x14ac:dyDescent="0.4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1145</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1146</v>
      </c>
      <c r="BP286" s="132"/>
      <c r="BQ286" s="72"/>
      <c r="BR286" s="133"/>
      <c r="BS286" s="117" t="s">
        <v>1235</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1174</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1234</v>
      </c>
      <c r="BN287" s="95">
        <v>4004</v>
      </c>
      <c r="BO287" s="115" t="s">
        <v>1146</v>
      </c>
      <c r="BP287" s="95"/>
      <c r="BQ287" s="89"/>
      <c r="BR287" s="96"/>
      <c r="BS287" s="144" t="s">
        <v>1235</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1145</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1146</v>
      </c>
      <c r="BP288" s="115"/>
      <c r="BQ288" s="109"/>
      <c r="BR288" s="116"/>
      <c r="BS288" s="117" t="s">
        <v>1235</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1145</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1146</v>
      </c>
      <c r="BP289" s="115"/>
      <c r="BQ289" s="109"/>
      <c r="BR289" s="116"/>
      <c r="BS289" s="117" t="s">
        <v>1235</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1145</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1146</v>
      </c>
      <c r="BP290" s="115"/>
      <c r="BQ290" s="109"/>
      <c r="BR290" s="116"/>
      <c r="BS290" s="117" t="s">
        <v>1235</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1145</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1146</v>
      </c>
      <c r="BP291" s="115"/>
      <c r="BQ291" s="109"/>
      <c r="BR291" s="116"/>
      <c r="BS291" s="117" t="s">
        <v>1235</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1145</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1146</v>
      </c>
      <c r="BP292" s="115"/>
      <c r="BQ292" s="109"/>
      <c r="BR292" s="116"/>
      <c r="BS292" s="117" t="s">
        <v>1235</v>
      </c>
      <c r="BT292" s="118">
        <v>2</v>
      </c>
    </row>
    <row r="293" spans="2:72" s="35" customFormat="1" ht="16.5" hidden="1" customHeight="1" thickBot="1" x14ac:dyDescent="0.4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1145</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1146</v>
      </c>
      <c r="BP293" s="132"/>
      <c r="BQ293" s="72"/>
      <c r="BR293" s="133"/>
      <c r="BS293" s="117" t="s">
        <v>1235</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1174</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1234</v>
      </c>
      <c r="BN294" s="95">
        <v>4004</v>
      </c>
      <c r="BO294" s="115" t="s">
        <v>1146</v>
      </c>
      <c r="BP294" s="95"/>
      <c r="BQ294" s="89"/>
      <c r="BR294" s="96"/>
      <c r="BS294" s="144" t="s">
        <v>1235</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1145</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1146</v>
      </c>
      <c r="BP295" s="115"/>
      <c r="BQ295" s="109"/>
      <c r="BR295" s="116"/>
      <c r="BS295" s="117" t="s">
        <v>1235</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1145</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1146</v>
      </c>
      <c r="BP296" s="115"/>
      <c r="BQ296" s="109"/>
      <c r="BR296" s="116"/>
      <c r="BS296" s="117" t="s">
        <v>1235</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1145</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1146</v>
      </c>
      <c r="BP297" s="115"/>
      <c r="BQ297" s="109"/>
      <c r="BR297" s="116"/>
      <c r="BS297" s="117" t="s">
        <v>1235</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1145</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1146</v>
      </c>
      <c r="BP298" s="115"/>
      <c r="BQ298" s="109"/>
      <c r="BR298" s="116"/>
      <c r="BS298" s="117" t="s">
        <v>1235</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1145</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1146</v>
      </c>
      <c r="BP299" s="115"/>
      <c r="BQ299" s="109"/>
      <c r="BR299" s="116"/>
      <c r="BS299" s="117" t="s">
        <v>1235</v>
      </c>
      <c r="BT299" s="118">
        <v>2</v>
      </c>
    </row>
    <row r="300" spans="2:72" s="35" customFormat="1" ht="16.5" hidden="1" customHeight="1" thickBot="1" x14ac:dyDescent="0.4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1145</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1146</v>
      </c>
      <c r="BP300" s="132"/>
      <c r="BQ300" s="72"/>
      <c r="BR300" s="133"/>
      <c r="BS300" s="117" t="s">
        <v>1235</v>
      </c>
      <c r="BT300" s="118">
        <v>2</v>
      </c>
    </row>
    <row r="301" spans="2:72" s="35" customFormat="1" ht="16.5" hidden="1" customHeight="1" x14ac:dyDescent="0.45">
      <c r="B301" s="80">
        <v>239</v>
      </c>
      <c r="C301" s="81" t="s">
        <v>76</v>
      </c>
      <c r="D301" s="82" t="s">
        <v>77</v>
      </c>
      <c r="E301" s="82" t="s">
        <v>343</v>
      </c>
      <c r="F301" s="82" t="s">
        <v>299</v>
      </c>
      <c r="G301" s="82" t="s">
        <v>356</v>
      </c>
      <c r="H301" s="83" t="s">
        <v>1236</v>
      </c>
      <c r="I301" s="83"/>
      <c r="J301" s="83"/>
      <c r="K301" s="83"/>
      <c r="L301" s="83" t="s">
        <v>1174</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1234</v>
      </c>
      <c r="BN301" s="95">
        <v>4004</v>
      </c>
      <c r="BO301" s="115" t="s">
        <v>1146</v>
      </c>
      <c r="BP301" s="95"/>
      <c r="BQ301" s="89"/>
      <c r="BR301" s="96"/>
      <c r="BS301" s="144" t="s">
        <v>1235</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1145</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1146</v>
      </c>
      <c r="BP302" s="115"/>
      <c r="BQ302" s="109"/>
      <c r="BR302" s="116"/>
      <c r="BS302" s="117" t="s">
        <v>1235</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1145</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1146</v>
      </c>
      <c r="BP303" s="115"/>
      <c r="BQ303" s="109"/>
      <c r="BR303" s="116"/>
      <c r="BS303" s="117" t="s">
        <v>1235</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1145</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1146</v>
      </c>
      <c r="BP304" s="115"/>
      <c r="BQ304" s="109"/>
      <c r="BR304" s="116"/>
      <c r="BS304" s="117" t="s">
        <v>1235</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1145</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1146</v>
      </c>
      <c r="BP305" s="115"/>
      <c r="BQ305" s="109"/>
      <c r="BR305" s="116"/>
      <c r="BS305" s="117" t="s">
        <v>1235</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1145</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1146</v>
      </c>
      <c r="BP306" s="115"/>
      <c r="BQ306" s="109"/>
      <c r="BR306" s="116"/>
      <c r="BS306" s="117" t="s">
        <v>1235</v>
      </c>
      <c r="BT306" s="118">
        <v>2</v>
      </c>
    </row>
    <row r="307" spans="2:72" s="35" customFormat="1" ht="16.5" hidden="1" customHeight="1" thickBot="1" x14ac:dyDescent="0.4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1145</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1146</v>
      </c>
      <c r="BP307" s="132"/>
      <c r="BQ307" s="72"/>
      <c r="BR307" s="133"/>
      <c r="BS307" s="117" t="s">
        <v>1235</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1174</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1234</v>
      </c>
      <c r="BN308" s="95">
        <v>4004</v>
      </c>
      <c r="BO308" s="115" t="s">
        <v>1146</v>
      </c>
      <c r="BP308" s="95"/>
      <c r="BQ308" s="89"/>
      <c r="BR308" s="96"/>
      <c r="BS308" s="144" t="s">
        <v>1235</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1145</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1146</v>
      </c>
      <c r="BP309" s="115"/>
      <c r="BQ309" s="109"/>
      <c r="BR309" s="116"/>
      <c r="BS309" s="117" t="s">
        <v>1235</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1145</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1146</v>
      </c>
      <c r="BP310" s="115"/>
      <c r="BQ310" s="109"/>
      <c r="BR310" s="116"/>
      <c r="BS310" s="117" t="s">
        <v>1235</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1145</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1146</v>
      </c>
      <c r="BP311" s="115"/>
      <c r="BQ311" s="109"/>
      <c r="BR311" s="116"/>
      <c r="BS311" s="117" t="s">
        <v>1235</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1145</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1146</v>
      </c>
      <c r="BP312" s="115"/>
      <c r="BQ312" s="109"/>
      <c r="BR312" s="116"/>
      <c r="BS312" s="117" t="s">
        <v>1235</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1145</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1146</v>
      </c>
      <c r="BP313" s="115"/>
      <c r="BQ313" s="109"/>
      <c r="BR313" s="116"/>
      <c r="BS313" s="117" t="s">
        <v>1235</v>
      </c>
      <c r="BT313" s="118">
        <v>2</v>
      </c>
    </row>
    <row r="314" spans="2:72" s="35" customFormat="1" ht="16.5" hidden="1" customHeight="1" thickBot="1" x14ac:dyDescent="0.4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1145</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1146</v>
      </c>
      <c r="BP314" s="132"/>
      <c r="BQ314" s="72"/>
      <c r="BR314" s="133"/>
      <c r="BS314" s="117" t="s">
        <v>1235</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1174</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1234</v>
      </c>
      <c r="BN315" s="95">
        <v>4004</v>
      </c>
      <c r="BO315" s="115" t="s">
        <v>1146</v>
      </c>
      <c r="BP315" s="95"/>
      <c r="BQ315" s="89"/>
      <c r="BR315" s="96"/>
      <c r="BS315" s="144" t="s">
        <v>1235</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1145</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1146</v>
      </c>
      <c r="BP316" s="115"/>
      <c r="BQ316" s="109"/>
      <c r="BR316" s="116"/>
      <c r="BS316" s="117" t="s">
        <v>1235</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1145</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1146</v>
      </c>
      <c r="BP317" s="115"/>
      <c r="BQ317" s="109"/>
      <c r="BR317" s="116"/>
      <c r="BS317" s="117" t="s">
        <v>1235</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1145</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1146</v>
      </c>
      <c r="BP318" s="115"/>
      <c r="BQ318" s="109"/>
      <c r="BR318" s="116"/>
      <c r="BS318" s="117" t="s">
        <v>1235</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1145</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1146</v>
      </c>
      <c r="BP319" s="115"/>
      <c r="BQ319" s="109"/>
      <c r="BR319" s="116"/>
      <c r="BS319" s="117" t="s">
        <v>1235</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1145</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1146</v>
      </c>
      <c r="BP320" s="115"/>
      <c r="BQ320" s="109"/>
      <c r="BR320" s="116"/>
      <c r="BS320" s="117" t="s">
        <v>1235</v>
      </c>
      <c r="BT320" s="118">
        <v>2</v>
      </c>
    </row>
    <row r="321" spans="2:72" s="35" customFormat="1" ht="16.5" hidden="1" customHeight="1" thickBot="1" x14ac:dyDescent="0.4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1145</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1146</v>
      </c>
      <c r="BP321" s="132"/>
      <c r="BQ321" s="72"/>
      <c r="BR321" s="133"/>
      <c r="BS321" s="117" t="s">
        <v>1235</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1195</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1186</v>
      </c>
      <c r="BK322" s="95" t="s">
        <v>1196</v>
      </c>
      <c r="BL322" s="95" t="s">
        <v>1197</v>
      </c>
      <c r="BM322" s="95"/>
      <c r="BN322" s="95">
        <v>4005</v>
      </c>
      <c r="BO322" s="95" t="s">
        <v>1122</v>
      </c>
      <c r="BP322" s="95" t="s">
        <v>132</v>
      </c>
      <c r="BQ322" s="89" t="s">
        <v>1175</v>
      </c>
      <c r="BR322" s="96"/>
      <c r="BS322" s="97"/>
      <c r="BT322" s="98"/>
    </row>
    <row r="323" spans="2:72" s="35" customFormat="1" ht="16.5" hidden="1" customHeight="1" thickBot="1" x14ac:dyDescent="0.4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1175</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1237</v>
      </c>
      <c r="BK324" s="95" t="s">
        <v>1238</v>
      </c>
      <c r="BL324" s="95"/>
      <c r="BM324" s="95" t="s">
        <v>1239</v>
      </c>
      <c r="BN324" s="95">
        <v>4005</v>
      </c>
      <c r="BO324" s="95" t="s">
        <v>1128</v>
      </c>
      <c r="BP324" s="95" t="s">
        <v>260</v>
      </c>
      <c r="BQ324" s="89"/>
      <c r="BR324" s="96"/>
      <c r="BS324" s="97" t="s">
        <v>1229</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45">
      <c r="B330" s="119">
        <v>265</v>
      </c>
      <c r="C330" s="120"/>
      <c r="D330" s="121"/>
      <c r="E330" s="121"/>
      <c r="F330" s="121"/>
      <c r="G330" s="121"/>
      <c r="H330" s="122"/>
      <c r="I330" s="122"/>
      <c r="J330" s="122" t="s">
        <v>1240</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1175</v>
      </c>
      <c r="BR331" s="96"/>
      <c r="BS331" s="97"/>
      <c r="BT331" s="98"/>
    </row>
    <row r="332" spans="2:72" s="35" customFormat="1" ht="16.5" hidden="1" customHeight="1" thickBot="1" x14ac:dyDescent="0.45">
      <c r="B332" s="119">
        <v>267</v>
      </c>
      <c r="C332" s="120"/>
      <c r="D332" s="121"/>
      <c r="E332" s="121"/>
      <c r="F332" s="121"/>
      <c r="G332" s="121"/>
      <c r="H332" s="122"/>
      <c r="I332" s="122"/>
      <c r="J332" s="122" t="s">
        <v>1205</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1175</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1241</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1184</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1186</v>
      </c>
      <c r="BK333" s="95" t="s">
        <v>1224</v>
      </c>
      <c r="BL333" s="95" t="s">
        <v>1188</v>
      </c>
      <c r="BM333" s="95"/>
      <c r="BN333" s="95">
        <v>4006</v>
      </c>
      <c r="BO333" s="95" t="s">
        <v>1126</v>
      </c>
      <c r="BP333" s="95" t="s">
        <v>109</v>
      </c>
      <c r="BQ333" s="89" t="s">
        <v>1112</v>
      </c>
      <c r="BR333" s="96"/>
      <c r="BS333" s="97" t="s">
        <v>1242</v>
      </c>
      <c r="BT333" s="98">
        <v>2</v>
      </c>
    </row>
    <row r="334" spans="2:72" s="35" customFormat="1" ht="16.5" hidden="1" customHeight="1" thickBot="1" x14ac:dyDescent="0.4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1242</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1195</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1186</v>
      </c>
      <c r="BK335" s="95" t="s">
        <v>1196</v>
      </c>
      <c r="BL335" s="95" t="s">
        <v>1197</v>
      </c>
      <c r="BM335" s="95"/>
      <c r="BN335" s="95">
        <v>4006</v>
      </c>
      <c r="BO335" s="95" t="s">
        <v>1122</v>
      </c>
      <c r="BP335" s="95" t="s">
        <v>132</v>
      </c>
      <c r="BQ335" s="89" t="s">
        <v>1175</v>
      </c>
      <c r="BR335" s="96"/>
      <c r="BS335" s="97"/>
      <c r="BT335" s="98"/>
    </row>
    <row r="336" spans="2:72" s="35" customFormat="1" ht="16.5" hidden="1" customHeight="1" thickBot="1" x14ac:dyDescent="0.4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1175</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1184</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1186</v>
      </c>
      <c r="BK337" s="95" t="s">
        <v>1224</v>
      </c>
      <c r="BL337" s="95" t="s">
        <v>1188</v>
      </c>
      <c r="BM337" s="95"/>
      <c r="BN337" s="95">
        <v>4006</v>
      </c>
      <c r="BO337" s="95" t="s">
        <v>1122</v>
      </c>
      <c r="BP337" s="95" t="s">
        <v>109</v>
      </c>
      <c r="BQ337" s="89" t="s">
        <v>1175</v>
      </c>
      <c r="BR337" s="96"/>
      <c r="BS337" s="97"/>
      <c r="BT337" s="98"/>
    </row>
    <row r="338" spans="2:72" s="35" customFormat="1" ht="16.5" hidden="1" customHeight="1" thickBot="1" x14ac:dyDescent="0.4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1175</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1243</v>
      </c>
      <c r="BK339" s="95" t="s">
        <v>1244</v>
      </c>
      <c r="BL339" s="95"/>
      <c r="BM339" s="95" t="s">
        <v>1200</v>
      </c>
      <c r="BN339" s="95">
        <v>4006</v>
      </c>
      <c r="BO339" s="95" t="s">
        <v>1128</v>
      </c>
      <c r="BP339" s="95"/>
      <c r="BQ339" s="89"/>
      <c r="BR339" s="96"/>
      <c r="BS339" s="97" t="s">
        <v>1201</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4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1245</v>
      </c>
      <c r="G346" s="82" t="s">
        <v>1246</v>
      </c>
      <c r="H346" s="83" t="s">
        <v>1247</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1175</v>
      </c>
      <c r="BR346" s="96"/>
      <c r="BS346" s="97" t="s">
        <v>1248</v>
      </c>
      <c r="BT346" s="98">
        <v>1</v>
      </c>
    </row>
    <row r="347" spans="2:72" s="35" customFormat="1" ht="16.5" hidden="1" customHeight="1" thickBot="1" x14ac:dyDescent="0.4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1175</v>
      </c>
      <c r="BR347" s="133"/>
      <c r="BS347" s="134"/>
      <c r="BT347" s="135"/>
    </row>
    <row r="348" spans="2:72" s="35" customFormat="1" ht="16.5" hidden="1" customHeight="1" x14ac:dyDescent="0.45">
      <c r="B348" s="80">
        <v>213</v>
      </c>
      <c r="C348" s="81" t="s">
        <v>76</v>
      </c>
      <c r="D348" s="82" t="s">
        <v>77</v>
      </c>
      <c r="E348" s="82" t="s">
        <v>140</v>
      </c>
      <c r="F348" s="121" t="s">
        <v>1249</v>
      </c>
      <c r="G348" s="82" t="s">
        <v>1250</v>
      </c>
      <c r="H348" s="83" t="s">
        <v>1251</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1175</v>
      </c>
      <c r="BR348" s="96"/>
      <c r="BS348" s="97" t="s">
        <v>1248</v>
      </c>
      <c r="BT348" s="98">
        <v>1</v>
      </c>
    </row>
    <row r="349" spans="2:72" s="35" customFormat="1" ht="16.5" hidden="1" customHeight="1" thickBot="1" x14ac:dyDescent="0.4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1175</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1195</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1186</v>
      </c>
      <c r="BK350" s="95" t="s">
        <v>1196</v>
      </c>
      <c r="BL350" s="95" t="s">
        <v>1197</v>
      </c>
      <c r="BM350" s="95"/>
      <c r="BN350" s="95">
        <v>4006</v>
      </c>
      <c r="BO350" s="95" t="s">
        <v>1122</v>
      </c>
      <c r="BP350" s="95" t="s">
        <v>132</v>
      </c>
      <c r="BQ350" s="89" t="s">
        <v>1175</v>
      </c>
      <c r="BR350" s="96"/>
      <c r="BS350" s="97"/>
      <c r="BT350" s="98"/>
    </row>
    <row r="351" spans="2:72" s="35" customFormat="1" ht="16.5" hidden="1" customHeight="1" thickBot="1" x14ac:dyDescent="0.4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1175</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1252</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1195</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1186</v>
      </c>
      <c r="BK352" s="95" t="s">
        <v>1196</v>
      </c>
      <c r="BL352" s="95" t="s">
        <v>1197</v>
      </c>
      <c r="BM352" s="95"/>
      <c r="BN352" s="95">
        <v>4006</v>
      </c>
      <c r="BO352" s="95" t="s">
        <v>1122</v>
      </c>
      <c r="BP352" s="95" t="s">
        <v>132</v>
      </c>
      <c r="BQ352" s="89" t="s">
        <v>1175</v>
      </c>
      <c r="BR352" s="96"/>
      <c r="BS352" s="97"/>
      <c r="BT352" s="98"/>
    </row>
    <row r="353" spans="2:72" s="35" customFormat="1" ht="16.5" hidden="1" customHeight="1" thickBot="1" x14ac:dyDescent="0.4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1175</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1253</v>
      </c>
      <c r="BK354" s="95" t="s">
        <v>1254</v>
      </c>
      <c r="BL354" s="95"/>
      <c r="BM354" s="95" t="s">
        <v>1200</v>
      </c>
      <c r="BN354" s="95">
        <v>4006</v>
      </c>
      <c r="BO354" s="143" t="s">
        <v>1128</v>
      </c>
      <c r="BP354" s="95"/>
      <c r="BQ354" s="89"/>
      <c r="BR354" s="96"/>
      <c r="BS354" s="97" t="s">
        <v>1201</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1201</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1201</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1201</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1201</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1201</v>
      </c>
      <c r="BT359" s="118">
        <v>3</v>
      </c>
    </row>
    <row r="360" spans="2:72" s="35" customFormat="1" ht="16.5" hidden="1" customHeight="1" thickBot="1" x14ac:dyDescent="0.4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1201</v>
      </c>
      <c r="BT360" s="135">
        <v>3</v>
      </c>
    </row>
    <row r="361" spans="2:72" s="35" customFormat="1" ht="16.5" hidden="1" customHeight="1" x14ac:dyDescent="0.45">
      <c r="B361" s="80">
        <v>211</v>
      </c>
      <c r="C361" s="81" t="s">
        <v>76</v>
      </c>
      <c r="D361" s="82" t="s">
        <v>77</v>
      </c>
      <c r="E361" s="82" t="s">
        <v>140</v>
      </c>
      <c r="F361" s="82" t="s">
        <v>1255</v>
      </c>
      <c r="G361" s="82" t="s">
        <v>1256</v>
      </c>
      <c r="H361" s="83" t="s">
        <v>1257</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1207</v>
      </c>
      <c r="BR361" s="96"/>
      <c r="BS361" s="97" t="s">
        <v>1248</v>
      </c>
      <c r="BT361" s="98">
        <v>3</v>
      </c>
    </row>
    <row r="362" spans="2:72" s="35" customFormat="1" ht="16.5" hidden="1" customHeight="1" thickBot="1" x14ac:dyDescent="0.4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1207</v>
      </c>
      <c r="BR362" s="133"/>
      <c r="BS362" s="134"/>
      <c r="BT362" s="135"/>
    </row>
    <row r="363" spans="2:72" s="35" customFormat="1" ht="16.5" hidden="1" customHeight="1" x14ac:dyDescent="0.45">
      <c r="B363" s="80">
        <v>213</v>
      </c>
      <c r="C363" s="81" t="s">
        <v>76</v>
      </c>
      <c r="D363" s="82" t="s">
        <v>77</v>
      </c>
      <c r="E363" s="82" t="s">
        <v>140</v>
      </c>
      <c r="F363" s="121" t="s">
        <v>1258</v>
      </c>
      <c r="G363" s="82" t="s">
        <v>1259</v>
      </c>
      <c r="H363" s="83" t="s">
        <v>1260</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1207</v>
      </c>
      <c r="BR363" s="96"/>
      <c r="BS363" s="97" t="s">
        <v>1248</v>
      </c>
      <c r="BT363" s="98">
        <v>3</v>
      </c>
    </row>
    <row r="364" spans="2:72" s="35" customFormat="1" ht="16.5" hidden="1" customHeight="1" thickBot="1" x14ac:dyDescent="0.4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1207</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1184</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1186</v>
      </c>
      <c r="BK365" s="95" t="s">
        <v>1224</v>
      </c>
      <c r="BL365" s="95" t="s">
        <v>1188</v>
      </c>
      <c r="BM365" s="95"/>
      <c r="BN365" s="95">
        <v>4006</v>
      </c>
      <c r="BO365" s="95" t="s">
        <v>1122</v>
      </c>
      <c r="BP365" s="95" t="s">
        <v>109</v>
      </c>
      <c r="BQ365" s="89" t="s">
        <v>1175</v>
      </c>
      <c r="BR365" s="96"/>
      <c r="BS365" s="97"/>
      <c r="BT365" s="98"/>
    </row>
    <row r="366" spans="2:72" s="35" customFormat="1" ht="16.5" hidden="1" customHeight="1" thickBot="1" x14ac:dyDescent="0.4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1175</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1186</v>
      </c>
      <c r="BK367" s="95" t="s">
        <v>1189</v>
      </c>
      <c r="BL367" s="95" t="s">
        <v>1190</v>
      </c>
      <c r="BM367" s="95"/>
      <c r="BN367" s="95">
        <v>4006</v>
      </c>
      <c r="BO367" s="95" t="s">
        <v>1122</v>
      </c>
      <c r="BP367" s="95" t="s">
        <v>114</v>
      </c>
      <c r="BQ367" s="89" t="s">
        <v>1175</v>
      </c>
      <c r="BR367" s="96"/>
      <c r="BS367" s="97"/>
      <c r="BT367" s="98"/>
    </row>
    <row r="368" spans="2:72" s="35" customFormat="1" ht="16.5" hidden="1" customHeight="1" thickBot="1" x14ac:dyDescent="0.4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1175</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1253</v>
      </c>
      <c r="BK369" s="95" t="s">
        <v>1231</v>
      </c>
      <c r="BL369" s="95"/>
      <c r="BM369" s="95" t="s">
        <v>1200</v>
      </c>
      <c r="BN369" s="95">
        <v>4006</v>
      </c>
      <c r="BO369" s="143" t="s">
        <v>1128</v>
      </c>
      <c r="BP369" s="95"/>
      <c r="BQ369" s="89"/>
      <c r="BR369" s="96"/>
      <c r="BS369" s="97" t="s">
        <v>1201</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1201</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1201</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1201</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1201</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1201</v>
      </c>
      <c r="BT374" s="118">
        <v>3</v>
      </c>
    </row>
    <row r="375" spans="2:72" s="35" customFormat="1" ht="16.5" hidden="1" customHeight="1" thickBot="1" x14ac:dyDescent="0.4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1201</v>
      </c>
      <c r="BT375" s="135">
        <v>3</v>
      </c>
    </row>
    <row r="376" spans="2:72" s="35" customFormat="1" ht="16.5" hidden="1" customHeight="1" x14ac:dyDescent="0.45">
      <c r="B376" s="80">
        <v>211</v>
      </c>
      <c r="C376" s="81" t="s">
        <v>76</v>
      </c>
      <c r="D376" s="82" t="s">
        <v>77</v>
      </c>
      <c r="E376" s="82" t="s">
        <v>140</v>
      </c>
      <c r="F376" s="82" t="s">
        <v>395</v>
      </c>
      <c r="G376" s="82" t="s">
        <v>396</v>
      </c>
      <c r="H376" s="83" t="s">
        <v>1261</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1207</v>
      </c>
      <c r="BR376" s="96"/>
      <c r="BS376" s="97" t="s">
        <v>1248</v>
      </c>
      <c r="BT376" s="98">
        <v>3</v>
      </c>
    </row>
    <row r="377" spans="2:72" s="35" customFormat="1" ht="16.5" hidden="1" customHeight="1" thickBot="1" x14ac:dyDescent="0.4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1207</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1262</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1207</v>
      </c>
      <c r="BR378" s="96"/>
      <c r="BS378" s="97" t="s">
        <v>1248</v>
      </c>
      <c r="BT378" s="98">
        <v>3</v>
      </c>
    </row>
    <row r="379" spans="2:72" s="35" customFormat="1" ht="16.5" hidden="1" customHeight="1" thickBot="1" x14ac:dyDescent="0.4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1207</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1184</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1186</v>
      </c>
      <c r="BK380" s="95" t="s">
        <v>1224</v>
      </c>
      <c r="BL380" s="95" t="s">
        <v>1188</v>
      </c>
      <c r="BM380" s="95"/>
      <c r="BN380" s="95">
        <v>4006</v>
      </c>
      <c r="BO380" s="95" t="s">
        <v>1122</v>
      </c>
      <c r="BP380" s="95" t="s">
        <v>109</v>
      </c>
      <c r="BQ380" s="89" t="s">
        <v>1175</v>
      </c>
      <c r="BR380" s="96"/>
      <c r="BS380" s="97"/>
      <c r="BT380" s="98"/>
    </row>
    <row r="381" spans="2:72" s="35" customFormat="1" ht="16.5" hidden="1" customHeight="1" thickBot="1" x14ac:dyDescent="0.4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1175</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1227</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1175</v>
      </c>
      <c r="BR382" s="96"/>
      <c r="BS382" s="97"/>
      <c r="BT382" s="98"/>
    </row>
    <row r="383" spans="2:72" s="35" customFormat="1" ht="16.5" hidden="1" customHeight="1" thickBot="1" x14ac:dyDescent="0.4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1175</v>
      </c>
      <c r="BR383" s="133"/>
      <c r="BS383" s="134"/>
      <c r="BT383" s="135"/>
    </row>
    <row r="384" spans="2:72" s="35" customFormat="1" ht="16.5" hidden="1" customHeight="1" x14ac:dyDescent="0.45">
      <c r="B384" s="80">
        <v>292</v>
      </c>
      <c r="C384" s="81" t="s">
        <v>76</v>
      </c>
      <c r="D384" s="82" t="s">
        <v>77</v>
      </c>
      <c r="E384" s="82" t="s">
        <v>407</v>
      </c>
      <c r="F384" s="82"/>
      <c r="G384" s="82"/>
      <c r="H384" s="83" t="s">
        <v>1263</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1186</v>
      </c>
      <c r="BK384" s="95" t="s">
        <v>1264</v>
      </c>
      <c r="BL384" s="95"/>
      <c r="BM384" s="95"/>
      <c r="BN384" s="95">
        <v>4006</v>
      </c>
      <c r="BO384" s="95" t="s">
        <v>1122</v>
      </c>
      <c r="BP384" s="95"/>
      <c r="BQ384" s="89" t="s">
        <v>1175</v>
      </c>
      <c r="BR384" s="96"/>
      <c r="BS384" s="97" t="s">
        <v>1180</v>
      </c>
      <c r="BT384" s="98">
        <v>3</v>
      </c>
    </row>
    <row r="385" spans="2:72" s="35" customFormat="1" ht="16.5" hidden="1" customHeight="1" thickBot="1" x14ac:dyDescent="0.4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1175</v>
      </c>
      <c r="BR385" s="133"/>
      <c r="BS385" s="134" t="s">
        <v>1180</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1186</v>
      </c>
      <c r="BK386" s="95" t="s">
        <v>1189</v>
      </c>
      <c r="BL386" s="95" t="s">
        <v>1190</v>
      </c>
      <c r="BM386" s="95"/>
      <c r="BN386" s="95">
        <v>4006</v>
      </c>
      <c r="BO386" s="95" t="s">
        <v>1122</v>
      </c>
      <c r="BP386" s="95" t="s">
        <v>114</v>
      </c>
      <c r="BQ386" s="89" t="s">
        <v>1175</v>
      </c>
      <c r="BR386" s="96"/>
      <c r="BS386" s="97"/>
      <c r="BT386" s="98"/>
    </row>
    <row r="387" spans="2:72" s="35" customFormat="1" ht="16.5" hidden="1" customHeight="1" thickBot="1" x14ac:dyDescent="0.4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1175</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1265</v>
      </c>
      <c r="BK388" s="95" t="s">
        <v>1231</v>
      </c>
      <c r="BL388" s="95"/>
      <c r="BM388" s="95" t="s">
        <v>1200</v>
      </c>
      <c r="BN388" s="95">
        <v>4006</v>
      </c>
      <c r="BO388" s="143" t="s">
        <v>1128</v>
      </c>
      <c r="BP388" s="95"/>
      <c r="BQ388" s="89"/>
      <c r="BR388" s="96"/>
      <c r="BS388" s="97" t="s">
        <v>1201</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1201</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1201</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1201</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1201</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1201</v>
      </c>
      <c r="BT393" s="118">
        <v>3</v>
      </c>
    </row>
    <row r="394" spans="2:72" s="35" customFormat="1" ht="16.5" hidden="1" customHeight="1" thickBot="1" x14ac:dyDescent="0.4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1201</v>
      </c>
      <c r="BT394" s="135">
        <v>3</v>
      </c>
    </row>
    <row r="395" spans="2:72" s="35" customFormat="1" ht="16.5" hidden="1" customHeight="1" x14ac:dyDescent="0.45">
      <c r="B395" s="80">
        <v>211</v>
      </c>
      <c r="C395" s="81" t="s">
        <v>76</v>
      </c>
      <c r="D395" s="82" t="s">
        <v>77</v>
      </c>
      <c r="E395" s="82" t="s">
        <v>140</v>
      </c>
      <c r="F395" s="82" t="s">
        <v>404</v>
      </c>
      <c r="G395" s="82" t="s">
        <v>405</v>
      </c>
      <c r="H395" s="83" t="s">
        <v>1266</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1207</v>
      </c>
      <c r="BR395" s="96"/>
      <c r="BS395" s="97" t="s">
        <v>1248</v>
      </c>
      <c r="BT395" s="98">
        <v>3</v>
      </c>
    </row>
    <row r="396" spans="2:72" s="35" customFormat="1" ht="16.5" hidden="1" customHeight="1" thickBot="1" x14ac:dyDescent="0.4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1207</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1267</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1207</v>
      </c>
      <c r="BR397" s="96"/>
      <c r="BS397" s="97" t="s">
        <v>1248</v>
      </c>
      <c r="BT397" s="98">
        <v>3</v>
      </c>
    </row>
    <row r="398" spans="2:72" s="35" customFormat="1" ht="16.5" hidden="1" customHeight="1" thickBot="1" x14ac:dyDescent="0.4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1207</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1207</v>
      </c>
      <c r="BR399" s="96"/>
      <c r="BS399" s="97"/>
      <c r="BT399" s="98"/>
    </row>
    <row r="400" spans="2:72" s="35" customFormat="1" ht="16.5" hidden="1" customHeight="1" thickBot="1" x14ac:dyDescent="0.4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1207</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1207</v>
      </c>
      <c r="BR401" s="96"/>
      <c r="BS401" s="97"/>
      <c r="BT401" s="98"/>
    </row>
    <row r="402" spans="2:72" s="35" customFormat="1" ht="16.5" hidden="1" customHeight="1" thickBot="1" x14ac:dyDescent="0.4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1207</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1207</v>
      </c>
      <c r="BR403" s="96"/>
      <c r="BS403" s="97"/>
      <c r="BT403" s="98"/>
    </row>
    <row r="404" spans="2:72" s="35" customFormat="1" ht="16.5" hidden="1" customHeight="1" thickBot="1" x14ac:dyDescent="0.4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1207</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1207</v>
      </c>
      <c r="BR405" s="96"/>
      <c r="BS405" s="97"/>
      <c r="BT405" s="98"/>
    </row>
    <row r="406" spans="2:72" s="35" customFormat="1" ht="16.5" hidden="1" customHeight="1" thickBot="1" x14ac:dyDescent="0.4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1207</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1175</v>
      </c>
      <c r="BR407" s="96"/>
      <c r="BS407" s="97"/>
      <c r="BT407" s="98"/>
    </row>
    <row r="408" spans="2:72" s="35" customFormat="1" ht="16.5" hidden="1" customHeight="1" thickBot="1" x14ac:dyDescent="0.4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1175</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1175</v>
      </c>
      <c r="BR409" s="96"/>
      <c r="BS409" s="97"/>
      <c r="BT409" s="98"/>
    </row>
    <row r="410" spans="2:72" s="35" customFormat="1" ht="16.5" hidden="1" customHeight="1" thickBot="1" x14ac:dyDescent="0.4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1175</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1175</v>
      </c>
      <c r="BR411" s="96"/>
      <c r="BS411" s="97"/>
      <c r="BT411" s="98"/>
    </row>
    <row r="412" spans="2:72" s="35" customFormat="1" ht="16.5" hidden="1" customHeight="1" thickBot="1" x14ac:dyDescent="0.4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1175</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1175</v>
      </c>
      <c r="BR413" s="96"/>
      <c r="BS413" s="97"/>
      <c r="BT413" s="98"/>
    </row>
    <row r="414" spans="2:72" s="35" customFormat="1" ht="16.5" hidden="1" customHeight="1" thickBot="1" x14ac:dyDescent="0.4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1175</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1175</v>
      </c>
      <c r="BR415" s="96"/>
      <c r="BS415" s="97"/>
      <c r="BT415" s="98"/>
    </row>
    <row r="416" spans="2:72" s="35" customFormat="1" ht="16.5" hidden="1" customHeight="1" thickBot="1" x14ac:dyDescent="0.4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1175</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1175</v>
      </c>
      <c r="BR417" s="96"/>
      <c r="BS417" s="97"/>
      <c r="BT417" s="98"/>
    </row>
    <row r="418" spans="2:72" s="35" customFormat="1" ht="16.5" hidden="1" customHeight="1" thickBot="1" x14ac:dyDescent="0.4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1175</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1175</v>
      </c>
      <c r="BR419" s="96"/>
      <c r="BS419" s="97"/>
      <c r="BT419" s="98"/>
    </row>
    <row r="420" spans="2:72" s="35" customFormat="1" ht="16.5" hidden="1" customHeight="1" thickBot="1" x14ac:dyDescent="0.4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1175</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1209</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1268</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1186</v>
      </c>
      <c r="BK421" s="95" t="s">
        <v>1269</v>
      </c>
      <c r="BL421" s="95" t="s">
        <v>1188</v>
      </c>
      <c r="BM421" s="95"/>
      <c r="BN421" s="95">
        <v>4008</v>
      </c>
      <c r="BO421" s="95" t="s">
        <v>1126</v>
      </c>
      <c r="BP421" s="95" t="s">
        <v>425</v>
      </c>
      <c r="BQ421" s="89" t="s">
        <v>1112</v>
      </c>
      <c r="BR421" s="96"/>
      <c r="BS421" s="97"/>
      <c r="BT421" s="98"/>
    </row>
    <row r="422" spans="2:72" s="35" customFormat="1" ht="16.5" hidden="1" customHeight="1" thickBot="1" x14ac:dyDescent="0.4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1209</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1195</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1186</v>
      </c>
      <c r="BK423" s="95" t="s">
        <v>1270</v>
      </c>
      <c r="BL423" s="95"/>
      <c r="BM423" s="95"/>
      <c r="BN423" s="95">
        <v>4008</v>
      </c>
      <c r="BO423" s="95" t="s">
        <v>1126</v>
      </c>
      <c r="BP423" s="95" t="s">
        <v>429</v>
      </c>
      <c r="BQ423" s="89" t="s">
        <v>1112</v>
      </c>
      <c r="BR423" s="96"/>
      <c r="BS423" s="97"/>
      <c r="BT423" s="98"/>
    </row>
    <row r="424" spans="2:72" s="35" customFormat="1" ht="16.5" hidden="1" customHeight="1" thickBot="1" x14ac:dyDescent="0.4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1209</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1271</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1186</v>
      </c>
      <c r="BK425" s="95" t="s">
        <v>1212</v>
      </c>
      <c r="BL425" s="95" t="s">
        <v>1190</v>
      </c>
      <c r="BM425" s="95"/>
      <c r="BN425" s="95">
        <v>4008</v>
      </c>
      <c r="BO425" s="95" t="s">
        <v>1126</v>
      </c>
      <c r="BP425" s="95" t="s">
        <v>433</v>
      </c>
      <c r="BQ425" s="89" t="s">
        <v>1112</v>
      </c>
      <c r="BR425" s="96"/>
      <c r="BS425" s="97"/>
      <c r="BT425" s="98"/>
    </row>
    <row r="426" spans="2:72" s="35" customFormat="1" ht="16.5" hidden="1" customHeight="1" thickBot="1" x14ac:dyDescent="0.4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1272</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1271</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4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1209</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1268</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1186</v>
      </c>
      <c r="BK429" s="95" t="s">
        <v>1273</v>
      </c>
      <c r="BL429" s="95" t="s">
        <v>1188</v>
      </c>
      <c r="BM429" s="95"/>
      <c r="BN429" s="95">
        <v>4008</v>
      </c>
      <c r="BO429" s="95" t="s">
        <v>1126</v>
      </c>
      <c r="BP429" s="95" t="s">
        <v>425</v>
      </c>
      <c r="BQ429" s="89" t="s">
        <v>1112</v>
      </c>
      <c r="BR429" s="96"/>
      <c r="BS429" s="97"/>
      <c r="BT429" s="98"/>
    </row>
    <row r="430" spans="2:72" s="35" customFormat="1" ht="16.5" hidden="1" customHeight="1" thickBot="1" x14ac:dyDescent="0.4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1274</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1268</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1186</v>
      </c>
      <c r="BK431" s="95" t="s">
        <v>1275</v>
      </c>
      <c r="BL431" s="95" t="s">
        <v>1188</v>
      </c>
      <c r="BM431" s="95"/>
      <c r="BN431" s="95">
        <v>4008</v>
      </c>
      <c r="BO431" s="95" t="s">
        <v>1122</v>
      </c>
      <c r="BP431" s="95" t="s">
        <v>425</v>
      </c>
      <c r="BQ431" s="89" t="s">
        <v>1175</v>
      </c>
      <c r="BR431" s="96"/>
      <c r="BS431" s="97" t="s">
        <v>1167</v>
      </c>
      <c r="BT431" s="98">
        <v>3</v>
      </c>
    </row>
    <row r="432" spans="2:72" s="35" customFormat="1" ht="16.5" hidden="1" customHeight="1" thickBot="1" x14ac:dyDescent="0.4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1175</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1195</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1186</v>
      </c>
      <c r="BK433" s="95" t="s">
        <v>1276</v>
      </c>
      <c r="BL433" s="95" t="s">
        <v>1277</v>
      </c>
      <c r="BM433" s="95"/>
      <c r="BN433" s="95">
        <v>4008</v>
      </c>
      <c r="BO433" s="95" t="s">
        <v>1122</v>
      </c>
      <c r="BP433" s="95" t="s">
        <v>446</v>
      </c>
      <c r="BQ433" s="89" t="s">
        <v>1175</v>
      </c>
      <c r="BR433" s="96"/>
      <c r="BS433" s="97"/>
      <c r="BT433" s="98"/>
    </row>
    <row r="434" spans="2:72" s="35" customFormat="1" ht="16.5" hidden="1" customHeight="1" thickBot="1" x14ac:dyDescent="0.4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1175</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1195</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1186</v>
      </c>
      <c r="BK435" s="95" t="s">
        <v>1278</v>
      </c>
      <c r="BL435" s="95" t="s">
        <v>1277</v>
      </c>
      <c r="BM435" s="95"/>
      <c r="BN435" s="95">
        <v>4008</v>
      </c>
      <c r="BO435" s="95" t="s">
        <v>1122</v>
      </c>
      <c r="BP435" s="95" t="s">
        <v>446</v>
      </c>
      <c r="BQ435" s="89" t="s">
        <v>1175</v>
      </c>
      <c r="BR435" s="96"/>
      <c r="BS435" s="97"/>
      <c r="BT435" s="98"/>
    </row>
    <row r="436" spans="2:72" s="35" customFormat="1" ht="16.5" hidden="1" customHeight="1" thickBot="1" x14ac:dyDescent="0.4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1175</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1268</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1186</v>
      </c>
      <c r="BK437" s="95" t="s">
        <v>1275</v>
      </c>
      <c r="BL437" s="95" t="s">
        <v>1188</v>
      </c>
      <c r="BM437" s="95"/>
      <c r="BN437" s="95">
        <v>4008</v>
      </c>
      <c r="BO437" s="95" t="s">
        <v>1122</v>
      </c>
      <c r="BP437" s="95" t="s">
        <v>425</v>
      </c>
      <c r="BQ437" s="89" t="s">
        <v>1175</v>
      </c>
      <c r="BR437" s="96"/>
      <c r="BS437" s="97"/>
      <c r="BT437" s="98"/>
    </row>
    <row r="438" spans="2:72" s="35" customFormat="1" ht="16.5" hidden="1" customHeight="1" thickBot="1" x14ac:dyDescent="0.4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1175</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1279</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1271</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4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1209</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1195</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1186</v>
      </c>
      <c r="BK441" s="95" t="s">
        <v>1270</v>
      </c>
      <c r="BL441" s="95"/>
      <c r="BM441" s="95"/>
      <c r="BN441" s="95">
        <v>4008</v>
      </c>
      <c r="BO441" s="95" t="s">
        <v>1126</v>
      </c>
      <c r="BP441" s="95" t="s">
        <v>429</v>
      </c>
      <c r="BQ441" s="89" t="s">
        <v>1112</v>
      </c>
      <c r="BR441" s="96"/>
      <c r="BS441" s="97"/>
      <c r="BT441" s="98"/>
    </row>
    <row r="442" spans="2:72" s="35" customFormat="1" ht="16.5" hidden="1" customHeight="1" thickBot="1" x14ac:dyDescent="0.4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1271</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1186</v>
      </c>
      <c r="BK443" s="95" t="s">
        <v>1275</v>
      </c>
      <c r="BL443" s="95" t="s">
        <v>1188</v>
      </c>
      <c r="BM443" s="95"/>
      <c r="BN443" s="95">
        <v>4008</v>
      </c>
      <c r="BO443" s="95" t="s">
        <v>1122</v>
      </c>
      <c r="BP443" s="95" t="s">
        <v>425</v>
      </c>
      <c r="BQ443" s="89" t="s">
        <v>1175</v>
      </c>
      <c r="BR443" s="96"/>
      <c r="BS443" s="97"/>
      <c r="BT443" s="98"/>
    </row>
    <row r="444" spans="2:72" s="35" customFormat="1" ht="16.5" hidden="1" customHeight="1" thickBot="1" x14ac:dyDescent="0.4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1175</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1195</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1186</v>
      </c>
      <c r="BK445" s="95" t="s">
        <v>1196</v>
      </c>
      <c r="BL445" s="95" t="s">
        <v>1197</v>
      </c>
      <c r="BM445" s="95"/>
      <c r="BN445" s="95">
        <v>4008</v>
      </c>
      <c r="BO445" s="95" t="s">
        <v>1122</v>
      </c>
      <c r="BP445" s="95" t="s">
        <v>132</v>
      </c>
      <c r="BQ445" s="89" t="s">
        <v>1175</v>
      </c>
      <c r="BR445" s="96"/>
      <c r="BS445" s="97" t="s">
        <v>1280</v>
      </c>
      <c r="BT445" s="98">
        <v>3</v>
      </c>
    </row>
    <row r="446" spans="2:72" s="35" customFormat="1" ht="16.5" hidden="1" customHeight="1" thickBot="1" x14ac:dyDescent="0.4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1175</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1209</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1195</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1186</v>
      </c>
      <c r="BK447" s="95" t="s">
        <v>1270</v>
      </c>
      <c r="BL447" s="95"/>
      <c r="BM447" s="95"/>
      <c r="BN447" s="95">
        <v>4008</v>
      </c>
      <c r="BO447" s="95" t="s">
        <v>1126</v>
      </c>
      <c r="BP447" s="95" t="s">
        <v>429</v>
      </c>
      <c r="BQ447" s="89" t="s">
        <v>1112</v>
      </c>
      <c r="BR447" s="96"/>
      <c r="BS447" s="97"/>
      <c r="BT447" s="98"/>
    </row>
    <row r="448" spans="2:72" s="35" customFormat="1" ht="16.5" hidden="1" customHeight="1" thickBot="1" x14ac:dyDescent="0.4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1195</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1186</v>
      </c>
      <c r="BK449" s="95" t="s">
        <v>1276</v>
      </c>
      <c r="BL449" s="95" t="s">
        <v>1277</v>
      </c>
      <c r="BM449" s="95"/>
      <c r="BN449" s="95">
        <v>4008</v>
      </c>
      <c r="BO449" s="95" t="s">
        <v>1122</v>
      </c>
      <c r="BP449" s="95" t="s">
        <v>446</v>
      </c>
      <c r="BQ449" s="89" t="s">
        <v>1175</v>
      </c>
      <c r="BR449" s="96"/>
      <c r="BS449" s="97"/>
      <c r="BT449" s="98"/>
    </row>
    <row r="450" spans="2:72" s="35" customFormat="1" ht="16.5" hidden="1" customHeight="1" thickBot="1" x14ac:dyDescent="0.4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1175</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1195</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1186</v>
      </c>
      <c r="BK451" s="95" t="s">
        <v>1276</v>
      </c>
      <c r="BL451" s="95" t="s">
        <v>1277</v>
      </c>
      <c r="BM451" s="95"/>
      <c r="BN451" s="95">
        <v>4008</v>
      </c>
      <c r="BO451" s="95" t="s">
        <v>1122</v>
      </c>
      <c r="BP451" s="95" t="s">
        <v>446</v>
      </c>
      <c r="BQ451" s="89" t="s">
        <v>1175</v>
      </c>
      <c r="BR451" s="96"/>
      <c r="BS451" s="97"/>
      <c r="BT451" s="98"/>
    </row>
    <row r="452" spans="2:72" s="35" customFormat="1" ht="16.5" hidden="1" customHeight="1" thickBot="1" x14ac:dyDescent="0.4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1175</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1209</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1195</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1186</v>
      </c>
      <c r="BK453" s="95" t="s">
        <v>1270</v>
      </c>
      <c r="BL453" s="95"/>
      <c r="BM453" s="95"/>
      <c r="BN453" s="95">
        <v>4008</v>
      </c>
      <c r="BO453" s="95" t="s">
        <v>1126</v>
      </c>
      <c r="BP453" s="95" t="s">
        <v>429</v>
      </c>
      <c r="BQ453" s="89" t="s">
        <v>1112</v>
      </c>
      <c r="BR453" s="96"/>
      <c r="BS453" s="97"/>
      <c r="BT453" s="98"/>
    </row>
    <row r="454" spans="2:72" s="35" customFormat="1" ht="16.5" hidden="1" customHeight="1" thickBot="1" x14ac:dyDescent="0.4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1209</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1271</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1186</v>
      </c>
      <c r="BK455" s="95" t="s">
        <v>1212</v>
      </c>
      <c r="BL455" s="95" t="s">
        <v>1190</v>
      </c>
      <c r="BM455" s="95"/>
      <c r="BN455" s="95">
        <v>4008</v>
      </c>
      <c r="BO455" s="95" t="s">
        <v>1126</v>
      </c>
      <c r="BP455" s="95" t="s">
        <v>433</v>
      </c>
      <c r="BQ455" s="89" t="s">
        <v>1112</v>
      </c>
      <c r="BR455" s="96"/>
      <c r="BS455" s="97"/>
      <c r="BT455" s="98"/>
    </row>
    <row r="456" spans="2:72" s="35" customFormat="1" ht="16.5" hidden="1" customHeight="1" thickBot="1" x14ac:dyDescent="0.4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1195</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1186</v>
      </c>
      <c r="BK457" s="95" t="s">
        <v>1276</v>
      </c>
      <c r="BL457" s="95" t="s">
        <v>1277</v>
      </c>
      <c r="BM457" s="95"/>
      <c r="BN457" s="95">
        <v>4008</v>
      </c>
      <c r="BO457" s="95" t="s">
        <v>1122</v>
      </c>
      <c r="BP457" s="95" t="s">
        <v>446</v>
      </c>
      <c r="BQ457" s="89" t="s">
        <v>1175</v>
      </c>
      <c r="BR457" s="96"/>
      <c r="BS457" s="97"/>
      <c r="BT457" s="98"/>
    </row>
    <row r="458" spans="2:72" s="35" customFormat="1" ht="16.5" hidden="1" customHeight="1" thickBot="1" x14ac:dyDescent="0.4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1175</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1209</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1281</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4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1282</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1271</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4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1209</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1281</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4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1283</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1175</v>
      </c>
      <c r="BR465" s="96"/>
      <c r="BS465" s="97"/>
      <c r="BT465" s="98"/>
    </row>
    <row r="466" spans="2:72" s="35" customFormat="1" ht="16.5" hidden="1" customHeight="1" thickBot="1" x14ac:dyDescent="0.4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1175</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1195</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1186</v>
      </c>
      <c r="BK467" s="95" t="s">
        <v>1278</v>
      </c>
      <c r="BL467" s="95" t="s">
        <v>1277</v>
      </c>
      <c r="BM467" s="95"/>
      <c r="BN467" s="95">
        <v>4008</v>
      </c>
      <c r="BO467" s="95" t="s">
        <v>1122</v>
      </c>
      <c r="BP467" s="95" t="s">
        <v>446</v>
      </c>
      <c r="BQ467" s="89" t="s">
        <v>1175</v>
      </c>
      <c r="BR467" s="96"/>
      <c r="BS467" s="97"/>
      <c r="BT467" s="98"/>
    </row>
    <row r="468" spans="2:72" s="35" customFormat="1" ht="16.5" hidden="1" customHeight="1" thickBot="1" x14ac:dyDescent="0.4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1175</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1209</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1271</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1186</v>
      </c>
      <c r="BK469" s="95" t="s">
        <v>1212</v>
      </c>
      <c r="BL469" s="95" t="s">
        <v>1190</v>
      </c>
      <c r="BM469" s="95"/>
      <c r="BN469" s="95">
        <v>4008</v>
      </c>
      <c r="BO469" s="95" t="s">
        <v>1126</v>
      </c>
      <c r="BP469" s="95" t="s">
        <v>433</v>
      </c>
      <c r="BQ469" s="89" t="s">
        <v>1112</v>
      </c>
      <c r="BR469" s="96"/>
      <c r="BS469" s="97"/>
      <c r="BT469" s="98"/>
    </row>
    <row r="470" spans="2:72" s="35" customFormat="1" ht="16.5" hidden="1" customHeight="1" thickBot="1" x14ac:dyDescent="0.4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1195</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1186</v>
      </c>
      <c r="BK471" s="95" t="s">
        <v>1284</v>
      </c>
      <c r="BL471" s="95"/>
      <c r="BM471" s="95"/>
      <c r="BN471" s="95">
        <v>4008</v>
      </c>
      <c r="BO471" s="95" t="s">
        <v>1122</v>
      </c>
      <c r="BP471" s="95" t="s">
        <v>429</v>
      </c>
      <c r="BQ471" s="89" t="s">
        <v>1175</v>
      </c>
      <c r="BR471" s="96"/>
      <c r="BS471" s="97"/>
      <c r="BT471" s="98"/>
    </row>
    <row r="472" spans="2:72" s="35" customFormat="1" ht="16.5" hidden="1" customHeight="1" thickBot="1" x14ac:dyDescent="0.4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1175</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1195</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1186</v>
      </c>
      <c r="BK473" s="95" t="s">
        <v>1284</v>
      </c>
      <c r="BL473" s="95"/>
      <c r="BM473" s="95"/>
      <c r="BN473" s="95">
        <v>4008</v>
      </c>
      <c r="BO473" s="95" t="s">
        <v>1122</v>
      </c>
      <c r="BP473" s="95" t="s">
        <v>429</v>
      </c>
      <c r="BQ473" s="89" t="s">
        <v>1175</v>
      </c>
      <c r="BR473" s="96"/>
      <c r="BS473" s="97"/>
      <c r="BT473" s="98"/>
    </row>
    <row r="474" spans="2:72" s="35" customFormat="1" ht="16.5" hidden="1" customHeight="1" thickBot="1" x14ac:dyDescent="0.4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1175</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1195</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1186</v>
      </c>
      <c r="BK475" s="95" t="s">
        <v>1285</v>
      </c>
      <c r="BL475" s="95"/>
      <c r="BM475" s="95"/>
      <c r="BN475" s="95">
        <v>4008</v>
      </c>
      <c r="BO475" s="95" t="s">
        <v>1122</v>
      </c>
      <c r="BP475" s="95" t="s">
        <v>446</v>
      </c>
      <c r="BQ475" s="89" t="s">
        <v>1175</v>
      </c>
      <c r="BR475" s="96"/>
      <c r="BS475" s="97"/>
      <c r="BT475" s="98"/>
    </row>
    <row r="476" spans="2:72" s="35" customFormat="1" ht="16.5" hidden="1" customHeight="1" thickBot="1" x14ac:dyDescent="0.4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1175</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1195</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1186</v>
      </c>
      <c r="BK477" s="95" t="s">
        <v>1196</v>
      </c>
      <c r="BL477" s="95" t="s">
        <v>1197</v>
      </c>
      <c r="BM477" s="95"/>
      <c r="BN477" s="95">
        <v>4008</v>
      </c>
      <c r="BO477" s="95" t="s">
        <v>1122</v>
      </c>
      <c r="BP477" s="95" t="s">
        <v>132</v>
      </c>
      <c r="BQ477" s="89" t="s">
        <v>1175</v>
      </c>
      <c r="BR477" s="96"/>
      <c r="BS477" s="97"/>
      <c r="BT477" s="98"/>
    </row>
    <row r="478" spans="2:72" s="35" customFormat="1" ht="16.5" hidden="1" customHeight="1" thickBot="1" x14ac:dyDescent="0.4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1175</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1195</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1186</v>
      </c>
      <c r="BK479" s="95" t="s">
        <v>1285</v>
      </c>
      <c r="BL479" s="95"/>
      <c r="BM479" s="95"/>
      <c r="BN479" s="95">
        <v>4008</v>
      </c>
      <c r="BO479" s="95" t="s">
        <v>1122</v>
      </c>
      <c r="BP479" s="95" t="s">
        <v>446</v>
      </c>
      <c r="BQ479" s="89" t="s">
        <v>1175</v>
      </c>
      <c r="BR479" s="96"/>
      <c r="BS479" s="97"/>
      <c r="BT479" s="98"/>
    </row>
    <row r="480" spans="2:72" s="35" customFormat="1" ht="16.5" hidden="1" customHeight="1" thickBot="1" x14ac:dyDescent="0.4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1175</v>
      </c>
      <c r="BR480" s="133"/>
      <c r="BS480" s="134"/>
      <c r="BT480" s="135"/>
    </row>
    <row r="481" spans="2:72" s="35" customFormat="1" ht="16.5" customHeight="1" x14ac:dyDescent="0.4">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1175</v>
      </c>
      <c r="BR481" s="96"/>
      <c r="BS481" s="97"/>
      <c r="BT481" s="98"/>
    </row>
    <row r="482" spans="2:72" s="35" customFormat="1" ht="16.5" customHeight="1" x14ac:dyDescent="0.4">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1175</v>
      </c>
      <c r="BR482" s="116"/>
      <c r="BS482" s="117"/>
      <c r="BT482" s="118"/>
    </row>
    <row r="483" spans="2:72" s="35" customFormat="1" ht="16.5" customHeight="1" thickBot="1" x14ac:dyDescent="0.4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1175</v>
      </c>
      <c r="BR483" s="133"/>
      <c r="BS483" s="134"/>
      <c r="BT483" s="135"/>
    </row>
    <row r="484" spans="2:72" s="35" customFormat="1" ht="16.5" customHeight="1" x14ac:dyDescent="0.4">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1175</v>
      </c>
      <c r="BR484" s="96"/>
      <c r="BS484" s="97"/>
      <c r="BT484" s="98"/>
    </row>
    <row r="485" spans="2:72" s="35" customFormat="1" ht="16.5" customHeight="1" x14ac:dyDescent="0.4">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1175</v>
      </c>
      <c r="BR485" s="116"/>
      <c r="BS485" s="117"/>
      <c r="BT485" s="118"/>
    </row>
    <row r="486" spans="2:72" s="35" customFormat="1" ht="16.5" customHeight="1" thickBot="1" x14ac:dyDescent="0.4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1175</v>
      </c>
      <c r="BR486" s="133"/>
      <c r="BS486" s="134"/>
      <c r="BT486" s="135"/>
    </row>
    <row r="487" spans="2:72" s="35" customFormat="1" ht="16.5" customHeight="1" x14ac:dyDescent="0.4">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1175</v>
      </c>
      <c r="BR487" s="96"/>
      <c r="BS487" s="97"/>
      <c r="BT487" s="98"/>
    </row>
    <row r="488" spans="2:72" s="35" customFormat="1" ht="16.5" customHeight="1" x14ac:dyDescent="0.4">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1175</v>
      </c>
      <c r="BR488" s="116"/>
      <c r="BS488" s="117"/>
      <c r="BT488" s="118"/>
    </row>
    <row r="489" spans="2:72" s="35" customFormat="1" ht="16.5" customHeight="1" thickBot="1" x14ac:dyDescent="0.4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1175</v>
      </c>
      <c r="BR489" s="133"/>
      <c r="BS489" s="134"/>
      <c r="BT489" s="135"/>
    </row>
    <row r="490" spans="2:72" s="35" customFormat="1" ht="16.5" customHeight="1" x14ac:dyDescent="0.4">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1175</v>
      </c>
      <c r="BR490" s="96"/>
      <c r="BS490" s="97"/>
      <c r="BT490" s="98"/>
    </row>
    <row r="491" spans="2:72" s="35" customFormat="1" ht="16.5" customHeight="1" x14ac:dyDescent="0.4">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1175</v>
      </c>
      <c r="BR491" s="116"/>
      <c r="BS491" s="117"/>
      <c r="BT491" s="118"/>
    </row>
    <row r="492" spans="2:72" s="35" customFormat="1" ht="16.5" customHeight="1" thickBot="1" x14ac:dyDescent="0.4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1175</v>
      </c>
      <c r="BR492" s="133"/>
      <c r="BS492" s="134"/>
      <c r="BT492" s="135"/>
    </row>
    <row r="493" spans="2:72" s="35" customFormat="1" ht="16.5" customHeight="1" x14ac:dyDescent="0.4">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1175</v>
      </c>
      <c r="BR493" s="96"/>
      <c r="BS493" s="97"/>
      <c r="BT493" s="98"/>
    </row>
    <row r="494" spans="2:72" s="35" customFormat="1" ht="16.5" customHeight="1" x14ac:dyDescent="0.4">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1175</v>
      </c>
      <c r="BR494" s="116"/>
      <c r="BS494" s="117"/>
      <c r="BT494" s="118"/>
    </row>
    <row r="495" spans="2:72" s="35" customFormat="1" ht="16.5" customHeight="1" thickBot="1" x14ac:dyDescent="0.4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1175</v>
      </c>
      <c r="BR495" s="133"/>
      <c r="BS495" s="134"/>
      <c r="BT495" s="135"/>
    </row>
    <row r="496" spans="2:72" s="35" customFormat="1" ht="16.5" customHeight="1" x14ac:dyDescent="0.4">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1175</v>
      </c>
      <c r="BR496" s="96"/>
      <c r="BS496" s="97"/>
      <c r="BT496" s="98"/>
    </row>
    <row r="497" spans="2:72" s="35" customFormat="1" ht="16.5" customHeight="1" x14ac:dyDescent="0.4">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1175</v>
      </c>
      <c r="BR497" s="116"/>
      <c r="BS497" s="117"/>
      <c r="BT497" s="118"/>
    </row>
    <row r="498" spans="2:72" s="35" customFormat="1" ht="16.5" customHeight="1" thickBot="1" x14ac:dyDescent="0.4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1175</v>
      </c>
      <c r="BR498" s="133"/>
      <c r="BS498" s="134"/>
      <c r="BT498" s="135"/>
    </row>
    <row r="499" spans="2:72" s="35" customFormat="1" ht="16.5" customHeight="1" x14ac:dyDescent="0.4">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1175</v>
      </c>
      <c r="BR499" s="96"/>
      <c r="BS499" s="97"/>
      <c r="BT499" s="98"/>
    </row>
    <row r="500" spans="2:72" s="35" customFormat="1" ht="16.5" customHeight="1" x14ac:dyDescent="0.4">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1175</v>
      </c>
      <c r="BR500" s="116"/>
      <c r="BS500" s="117"/>
      <c r="BT500" s="118"/>
    </row>
    <row r="501" spans="2:72" s="35" customFormat="1" ht="16.5" customHeight="1" thickBot="1" x14ac:dyDescent="0.4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1175</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1175</v>
      </c>
      <c r="BR502" s="96"/>
      <c r="BS502" s="97"/>
      <c r="BT502" s="98"/>
    </row>
    <row r="503" spans="2:72" s="35" customFormat="1" ht="16.5" hidden="1" customHeight="1" thickBot="1" x14ac:dyDescent="0.4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1175</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1286</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1195</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1175</v>
      </c>
      <c r="BR504" s="96"/>
      <c r="BS504" s="97"/>
      <c r="BT504" s="98"/>
    </row>
    <row r="505" spans="2:72" s="35" customFormat="1" ht="16.5" hidden="1" customHeight="1" thickBot="1" x14ac:dyDescent="0.4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1175</v>
      </c>
      <c r="BR505" s="133"/>
      <c r="BS505" s="134"/>
      <c r="BT505" s="135"/>
    </row>
    <row r="506" spans="2:72" s="35" customFormat="1" ht="16.5" hidden="1" customHeight="1" x14ac:dyDescent="0.45">
      <c r="B506" s="80">
        <v>403</v>
      </c>
      <c r="C506" s="81" t="s">
        <v>76</v>
      </c>
      <c r="D506" s="82" t="s">
        <v>77</v>
      </c>
      <c r="E506" s="82" t="s">
        <v>129</v>
      </c>
      <c r="F506" s="82" t="s">
        <v>1287</v>
      </c>
      <c r="G506" s="82" t="s">
        <v>1288</v>
      </c>
      <c r="H506" s="83" t="s">
        <v>1289</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1195</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1175</v>
      </c>
      <c r="BR506" s="96"/>
      <c r="BS506" s="97" t="s">
        <v>1248</v>
      </c>
      <c r="BT506" s="98">
        <v>3</v>
      </c>
    </row>
    <row r="507" spans="2:72" s="35" customFormat="1" ht="16.5" hidden="1" customHeight="1" thickBot="1" x14ac:dyDescent="0.4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1175</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1290</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1195</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1175</v>
      </c>
      <c r="BR508" s="96"/>
      <c r="BS508" s="97"/>
      <c r="BT508" s="98"/>
    </row>
    <row r="509" spans="2:72" s="35" customFormat="1" ht="16.5" hidden="1" customHeight="1" thickBot="1" x14ac:dyDescent="0.4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1175</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1291</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1195</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1175</v>
      </c>
      <c r="BR510" s="96"/>
      <c r="BS510" s="97"/>
      <c r="BT510" s="98"/>
    </row>
    <row r="511" spans="2:72" s="35" customFormat="1" ht="16.5" hidden="1" customHeight="1" thickBot="1" x14ac:dyDescent="0.4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1175</v>
      </c>
      <c r="BR511" s="133"/>
      <c r="BS511" s="134"/>
      <c r="BT511" s="135"/>
    </row>
    <row r="512" spans="2:72" s="35" customFormat="1" ht="16.5" hidden="1" customHeight="1" x14ac:dyDescent="0.45">
      <c r="B512" s="80">
        <v>407</v>
      </c>
      <c r="C512" s="81" t="s">
        <v>76</v>
      </c>
      <c r="D512" s="82" t="s">
        <v>77</v>
      </c>
      <c r="E512" s="82" t="s">
        <v>129</v>
      </c>
      <c r="F512" s="82" t="s">
        <v>1109</v>
      </c>
      <c r="G512" s="82" t="s">
        <v>1292</v>
      </c>
      <c r="H512" s="83" t="s">
        <v>1293</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1195</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1175</v>
      </c>
      <c r="BR512" s="96"/>
      <c r="BS512" s="97" t="s">
        <v>1248</v>
      </c>
      <c r="BT512" s="98">
        <v>3</v>
      </c>
    </row>
    <row r="513" spans="2:72" s="35" customFormat="1" ht="16.5" hidden="1" customHeight="1" thickBot="1" x14ac:dyDescent="0.4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1175</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1294</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1195</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1175</v>
      </c>
      <c r="BR514" s="96"/>
      <c r="BS514" s="97"/>
      <c r="BT514" s="98"/>
    </row>
    <row r="515" spans="2:72" s="35" customFormat="1" ht="16.5" hidden="1" customHeight="1" thickBot="1" x14ac:dyDescent="0.4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1175</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1295</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1195</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1175</v>
      </c>
      <c r="BR516" s="96"/>
      <c r="BS516" s="97"/>
      <c r="BT516" s="98"/>
    </row>
    <row r="517" spans="2:72" s="35" customFormat="1" ht="16.5" hidden="1" customHeight="1" thickBot="1" x14ac:dyDescent="0.4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1175</v>
      </c>
      <c r="BR517" s="133"/>
      <c r="BS517" s="134"/>
      <c r="BT517" s="135"/>
    </row>
    <row r="518" spans="2:72" s="35" customFormat="1" ht="16.5" hidden="1" customHeight="1" x14ac:dyDescent="0.45">
      <c r="B518" s="80">
        <v>411</v>
      </c>
      <c r="C518" s="81" t="s">
        <v>76</v>
      </c>
      <c r="D518" s="82" t="s">
        <v>77</v>
      </c>
      <c r="E518" s="82" t="s">
        <v>129</v>
      </c>
      <c r="F518" s="82" t="s">
        <v>1296</v>
      </c>
      <c r="G518" s="82" t="s">
        <v>1297</v>
      </c>
      <c r="H518" s="83" t="s">
        <v>1298</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1195</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1175</v>
      </c>
      <c r="BR518" s="96"/>
      <c r="BS518" s="97" t="s">
        <v>1248</v>
      </c>
      <c r="BT518" s="98">
        <v>3</v>
      </c>
    </row>
    <row r="519" spans="2:72" s="35" customFormat="1" ht="16.5" hidden="1" customHeight="1" thickBot="1" x14ac:dyDescent="0.4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1175</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1299</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1195</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1175</v>
      </c>
      <c r="BR520" s="96"/>
      <c r="BS520" s="97"/>
      <c r="BT520" s="98"/>
    </row>
    <row r="521" spans="2:72" s="35" customFormat="1" ht="16.5" hidden="1" customHeight="1" thickBot="1" x14ac:dyDescent="0.4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1175</v>
      </c>
      <c r="BR521" s="133"/>
      <c r="BS521" s="134"/>
      <c r="BT521" s="135"/>
    </row>
    <row r="522" spans="2:72" s="35" customFormat="1" ht="16.5" hidden="1" customHeight="1" x14ac:dyDescent="0.45">
      <c r="B522" s="80">
        <v>413</v>
      </c>
      <c r="C522" s="81" t="s">
        <v>76</v>
      </c>
      <c r="D522" s="82" t="s">
        <v>77</v>
      </c>
      <c r="E522" s="82" t="s">
        <v>129</v>
      </c>
      <c r="F522" s="82" t="s">
        <v>1300</v>
      </c>
      <c r="G522" s="82" t="s">
        <v>1301</v>
      </c>
      <c r="H522" s="83" t="s">
        <v>1302</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1195</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1175</v>
      </c>
      <c r="BR522" s="96"/>
      <c r="BS522" s="97" t="s">
        <v>1248</v>
      </c>
      <c r="BT522" s="98">
        <v>3</v>
      </c>
    </row>
    <row r="523" spans="2:72" s="35" customFormat="1" ht="16.5" hidden="1" customHeight="1" thickBot="1" x14ac:dyDescent="0.4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1175</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1265</v>
      </c>
      <c r="BK524" s="95" t="s">
        <v>1303</v>
      </c>
      <c r="BL524" s="95"/>
      <c r="BM524" s="95" t="s">
        <v>1200</v>
      </c>
      <c r="BN524" s="95">
        <v>4008</v>
      </c>
      <c r="BO524" s="95" t="s">
        <v>1128</v>
      </c>
      <c r="BP524" s="95" t="s">
        <v>326</v>
      </c>
      <c r="BQ524" s="89"/>
      <c r="BR524" s="96"/>
      <c r="BS524" s="97" t="s">
        <v>1201</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1201</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1201</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1201</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1201</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1201</v>
      </c>
      <c r="BT529" s="118">
        <v>3</v>
      </c>
    </row>
    <row r="530" spans="2:72" s="35" customFormat="1" ht="16.5" hidden="1" customHeight="1" thickBot="1" x14ac:dyDescent="0.4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1201</v>
      </c>
      <c r="BT530" s="135">
        <v>3</v>
      </c>
    </row>
    <row r="531" spans="2:72" s="35" customFormat="1" ht="16.5" customHeight="1" x14ac:dyDescent="0.4">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1175</v>
      </c>
      <c r="BR531" s="96"/>
      <c r="BS531" s="97"/>
      <c r="BT531" s="98"/>
    </row>
    <row r="532" spans="2:72" s="35" customFormat="1" ht="16.5" customHeight="1" x14ac:dyDescent="0.4">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1175</v>
      </c>
      <c r="BR532" s="116"/>
      <c r="BS532" s="117"/>
      <c r="BT532" s="118"/>
    </row>
    <row r="533" spans="2:72" s="35" customFormat="1" ht="16.5" customHeight="1" thickBot="1" x14ac:dyDescent="0.4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1175</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1207</v>
      </c>
      <c r="BR534" s="96"/>
      <c r="BS534" s="97"/>
      <c r="BT534" s="98"/>
    </row>
    <row r="535" spans="2:72" s="35" customFormat="1" ht="16.5" hidden="1" customHeight="1" thickBot="1" x14ac:dyDescent="0.4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1207</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1207</v>
      </c>
      <c r="BR536" s="96"/>
      <c r="BS536" s="97"/>
      <c r="BT536" s="98"/>
    </row>
    <row r="537" spans="2:72" s="35" customFormat="1" ht="16.5" hidden="1" customHeight="1" thickBot="1" x14ac:dyDescent="0.4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1207</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1304</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1175</v>
      </c>
      <c r="BR538" s="96"/>
      <c r="BS538" s="97" t="s">
        <v>1305</v>
      </c>
      <c r="BT538" s="98">
        <v>2</v>
      </c>
    </row>
    <row r="539" spans="2:72" s="35" customFormat="1" ht="16.5" hidden="1" customHeight="1" thickBot="1" x14ac:dyDescent="0.4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1175</v>
      </c>
      <c r="BR539" s="133"/>
      <c r="BS539" s="134"/>
      <c r="BT539" s="135"/>
    </row>
    <row r="540" spans="2:72" s="35" customFormat="1" ht="16.5" hidden="1" customHeight="1" x14ac:dyDescent="0.45">
      <c r="B540" s="80">
        <v>426</v>
      </c>
      <c r="C540" s="81" t="s">
        <v>76</v>
      </c>
      <c r="D540" s="82" t="s">
        <v>77</v>
      </c>
      <c r="E540" s="82" t="s">
        <v>105</v>
      </c>
      <c r="F540" s="82" t="s">
        <v>1109</v>
      </c>
      <c r="G540" s="82" t="s">
        <v>1306</v>
      </c>
      <c r="H540" s="83" t="s">
        <v>1307</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1268</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1186</v>
      </c>
      <c r="BK540" s="95" t="s">
        <v>1275</v>
      </c>
      <c r="BL540" s="95" t="s">
        <v>1188</v>
      </c>
      <c r="BM540" s="95"/>
      <c r="BN540" s="95">
        <v>4008</v>
      </c>
      <c r="BO540" s="95" t="s">
        <v>1122</v>
      </c>
      <c r="BP540" s="95" t="s">
        <v>425</v>
      </c>
      <c r="BQ540" s="89" t="s">
        <v>1175</v>
      </c>
      <c r="BR540" s="96"/>
      <c r="BS540" s="97" t="s">
        <v>1167</v>
      </c>
      <c r="BT540" s="98">
        <v>3</v>
      </c>
    </row>
    <row r="541" spans="2:72" s="35" customFormat="1" ht="16.5" hidden="1" customHeight="1" thickBot="1" x14ac:dyDescent="0.4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1175</v>
      </c>
      <c r="BR541" s="133"/>
      <c r="BS541" s="134"/>
      <c r="BT541" s="135"/>
    </row>
    <row r="542" spans="2:72" s="35" customFormat="1" ht="16.5" hidden="1" customHeight="1" x14ac:dyDescent="0.45">
      <c r="B542" s="80">
        <v>428</v>
      </c>
      <c r="C542" s="81" t="s">
        <v>76</v>
      </c>
      <c r="D542" s="82" t="s">
        <v>77</v>
      </c>
      <c r="E542" s="82" t="s">
        <v>105</v>
      </c>
      <c r="F542" s="82" t="s">
        <v>477</v>
      </c>
      <c r="G542" s="82" t="s">
        <v>1308</v>
      </c>
      <c r="H542" s="83" t="s">
        <v>1309</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1268</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1186</v>
      </c>
      <c r="BK542" s="95" t="s">
        <v>1275</v>
      </c>
      <c r="BL542" s="95" t="s">
        <v>1188</v>
      </c>
      <c r="BM542" s="95"/>
      <c r="BN542" s="95">
        <v>4008</v>
      </c>
      <c r="BO542" s="95" t="s">
        <v>1122</v>
      </c>
      <c r="BP542" s="95" t="s">
        <v>425</v>
      </c>
      <c r="BQ542" s="89" t="s">
        <v>1175</v>
      </c>
      <c r="BR542" s="96"/>
      <c r="BS542" s="97" t="s">
        <v>1167</v>
      </c>
      <c r="BT542" s="98">
        <v>3</v>
      </c>
    </row>
    <row r="543" spans="2:72" s="35" customFormat="1" ht="16.5" hidden="1" customHeight="1" thickBot="1" x14ac:dyDescent="0.4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1175</v>
      </c>
      <c r="BR543" s="133"/>
      <c r="BS543" s="134"/>
      <c r="BT543" s="135"/>
    </row>
    <row r="544" spans="2:72" s="35" customFormat="1" ht="16.5" hidden="1" customHeight="1" x14ac:dyDescent="0.45">
      <c r="B544" s="80">
        <v>430</v>
      </c>
      <c r="C544" s="81" t="s">
        <v>76</v>
      </c>
      <c r="D544" s="82" t="s">
        <v>77</v>
      </c>
      <c r="E544" s="82" t="s">
        <v>105</v>
      </c>
      <c r="F544" s="82" t="s">
        <v>540</v>
      </c>
      <c r="G544" s="82" t="s">
        <v>1310</v>
      </c>
      <c r="H544" s="83" t="s">
        <v>1311</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1268</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1186</v>
      </c>
      <c r="BK544" s="95" t="s">
        <v>1275</v>
      </c>
      <c r="BL544" s="95" t="s">
        <v>1188</v>
      </c>
      <c r="BM544" s="95"/>
      <c r="BN544" s="95">
        <v>4008</v>
      </c>
      <c r="BO544" s="95" t="s">
        <v>1122</v>
      </c>
      <c r="BP544" s="95" t="s">
        <v>425</v>
      </c>
      <c r="BQ544" s="89" t="s">
        <v>1175</v>
      </c>
      <c r="BR544" s="96"/>
      <c r="BS544" s="97" t="s">
        <v>1167</v>
      </c>
      <c r="BT544" s="98">
        <v>3</v>
      </c>
    </row>
    <row r="545" spans="2:72" s="35" customFormat="1" ht="16.5" hidden="1" customHeight="1" thickBot="1" x14ac:dyDescent="0.4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1175</v>
      </c>
      <c r="BR545" s="133"/>
      <c r="BS545" s="134"/>
      <c r="BT545" s="135"/>
    </row>
    <row r="546" spans="2:72" s="35" customFormat="1" ht="16.5" hidden="1" customHeight="1" x14ac:dyDescent="0.45">
      <c r="B546" s="80">
        <v>432</v>
      </c>
      <c r="C546" s="81" t="s">
        <v>76</v>
      </c>
      <c r="D546" s="82" t="s">
        <v>77</v>
      </c>
      <c r="E546" s="82" t="s">
        <v>105</v>
      </c>
      <c r="F546" s="82" t="s">
        <v>534</v>
      </c>
      <c r="G546" s="82" t="s">
        <v>1312</v>
      </c>
      <c r="H546" s="83" t="s">
        <v>1313</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1268</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1186</v>
      </c>
      <c r="BK546" s="95" t="s">
        <v>1275</v>
      </c>
      <c r="BL546" s="95" t="s">
        <v>1188</v>
      </c>
      <c r="BM546" s="95"/>
      <c r="BN546" s="95">
        <v>4008</v>
      </c>
      <c r="BO546" s="95" t="s">
        <v>1122</v>
      </c>
      <c r="BP546" s="95" t="s">
        <v>425</v>
      </c>
      <c r="BQ546" s="89" t="s">
        <v>1175</v>
      </c>
      <c r="BR546" s="96"/>
      <c r="BS546" s="97" t="s">
        <v>1167</v>
      </c>
      <c r="BT546" s="98">
        <v>3</v>
      </c>
    </row>
    <row r="547" spans="2:72" s="35" customFormat="1" ht="16.5" hidden="1" customHeight="1" thickBot="1" x14ac:dyDescent="0.4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1175</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1314</v>
      </c>
      <c r="BN548" s="95">
        <v>4008</v>
      </c>
      <c r="BO548" s="95" t="s">
        <v>1120</v>
      </c>
      <c r="BP548" s="95"/>
      <c r="BQ548" s="89"/>
      <c r="BR548" s="96"/>
      <c r="BS548" s="97" t="s">
        <v>1315</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4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4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1316</v>
      </c>
      <c r="H561" s="83" t="s">
        <v>1317</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1207</v>
      </c>
      <c r="BR561" s="96"/>
      <c r="BS561" s="144" t="s">
        <v>1248</v>
      </c>
      <c r="BT561" s="98">
        <v>2</v>
      </c>
    </row>
    <row r="562" spans="2:72" s="35" customFormat="1" ht="16.5" hidden="1" customHeight="1" thickBot="1" x14ac:dyDescent="0.4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1318</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1207</v>
      </c>
      <c r="BR562" s="133"/>
      <c r="BS562" s="146" t="s">
        <v>1248</v>
      </c>
      <c r="BT562" s="135">
        <v>2</v>
      </c>
    </row>
    <row r="563" spans="2:72" s="35" customFormat="1" ht="16.5" hidden="1" customHeight="1" x14ac:dyDescent="0.45">
      <c r="B563" s="80">
        <v>458</v>
      </c>
      <c r="C563" s="81" t="s">
        <v>76</v>
      </c>
      <c r="D563" s="82" t="s">
        <v>77</v>
      </c>
      <c r="E563" s="82" t="s">
        <v>593</v>
      </c>
      <c r="F563" s="82" t="s">
        <v>422</v>
      </c>
      <c r="G563" s="82" t="s">
        <v>1319</v>
      </c>
      <c r="H563" s="83" t="s">
        <v>1320</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1321</v>
      </c>
      <c r="BH563" s="95"/>
      <c r="BI563" s="95" t="s">
        <v>862</v>
      </c>
      <c r="BJ563" s="95" t="s">
        <v>1322</v>
      </c>
      <c r="BK563" s="95" t="s">
        <v>1323</v>
      </c>
      <c r="BL563" s="95"/>
      <c r="BM563" s="95"/>
      <c r="BN563" s="95">
        <v>4008</v>
      </c>
      <c r="BO563" s="95"/>
      <c r="BP563" s="95"/>
      <c r="BQ563" s="89" t="s">
        <v>1175</v>
      </c>
      <c r="BR563" s="96"/>
      <c r="BS563" s="144" t="s">
        <v>1248</v>
      </c>
      <c r="BT563" s="98">
        <v>3</v>
      </c>
    </row>
    <row r="564" spans="2:72" s="35" customFormat="1" ht="16.5" hidden="1" customHeight="1" thickBot="1" x14ac:dyDescent="0.4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1324</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1175</v>
      </c>
      <c r="BR564" s="133"/>
      <c r="BS564" s="146" t="s">
        <v>1248</v>
      </c>
      <c r="BT564" s="135">
        <v>3</v>
      </c>
    </row>
    <row r="565" spans="2:72" s="35" customFormat="1" ht="16.5" hidden="1" customHeight="1" x14ac:dyDescent="0.45">
      <c r="B565" s="80">
        <v>447</v>
      </c>
      <c r="C565" s="81" t="s">
        <v>76</v>
      </c>
      <c r="D565" s="82" t="s">
        <v>77</v>
      </c>
      <c r="E565" s="82" t="s">
        <v>726</v>
      </c>
      <c r="F565" s="82" t="s">
        <v>437</v>
      </c>
      <c r="G565" s="82" t="s">
        <v>1095</v>
      </c>
      <c r="H565" s="83" t="s">
        <v>1325</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1314</v>
      </c>
      <c r="BN565" s="95">
        <v>4008</v>
      </c>
      <c r="BO565" s="95" t="s">
        <v>1120</v>
      </c>
      <c r="BP565" s="95"/>
      <c r="BQ565" s="89"/>
      <c r="BR565" s="96"/>
      <c r="BS565" s="97" t="s">
        <v>1326</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4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4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1327</v>
      </c>
      <c r="H578" s="83" t="s">
        <v>1328</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1207</v>
      </c>
      <c r="BR578" s="96"/>
      <c r="BS578" s="97" t="s">
        <v>1248</v>
      </c>
      <c r="BT578" s="98">
        <v>2</v>
      </c>
    </row>
    <row r="579" spans="2:72" s="35" customFormat="1" ht="16.5" hidden="1" customHeight="1" thickBot="1" x14ac:dyDescent="0.4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1318</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1207</v>
      </c>
      <c r="BR579" s="133"/>
      <c r="BS579" s="142" t="s">
        <v>1248</v>
      </c>
      <c r="BT579" s="135">
        <v>2</v>
      </c>
    </row>
    <row r="580" spans="2:72" s="35" customFormat="1" ht="16.5" hidden="1" customHeight="1" x14ac:dyDescent="0.45">
      <c r="B580" s="80">
        <v>458</v>
      </c>
      <c r="C580" s="81" t="s">
        <v>76</v>
      </c>
      <c r="D580" s="82" t="s">
        <v>77</v>
      </c>
      <c r="E580" s="82" t="s">
        <v>593</v>
      </c>
      <c r="F580" s="82" t="s">
        <v>437</v>
      </c>
      <c r="G580" s="82" t="s">
        <v>1329</v>
      </c>
      <c r="H580" s="83" t="s">
        <v>1330</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1321</v>
      </c>
      <c r="BH580" s="95"/>
      <c r="BI580" s="95" t="s">
        <v>862</v>
      </c>
      <c r="BJ580" s="95" t="s">
        <v>1322</v>
      </c>
      <c r="BK580" s="95" t="s">
        <v>1323</v>
      </c>
      <c r="BL580" s="95"/>
      <c r="BM580" s="95"/>
      <c r="BN580" s="95">
        <v>4008</v>
      </c>
      <c r="BO580" s="95"/>
      <c r="BP580" s="95"/>
      <c r="BQ580" s="89" t="s">
        <v>1175</v>
      </c>
      <c r="BR580" s="96"/>
      <c r="BS580" s="144" t="s">
        <v>1248</v>
      </c>
      <c r="BT580" s="98">
        <v>3</v>
      </c>
    </row>
    <row r="581" spans="2:72" s="35" customFormat="1" ht="16.5" hidden="1" customHeight="1" thickBot="1" x14ac:dyDescent="0.4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1324</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1175</v>
      </c>
      <c r="BR581" s="133"/>
      <c r="BS581" s="146" t="s">
        <v>1248</v>
      </c>
      <c r="BT581" s="135">
        <v>3</v>
      </c>
    </row>
    <row r="582" spans="2:72" s="35" customFormat="1" ht="16.5" hidden="1" customHeight="1" x14ac:dyDescent="0.45">
      <c r="B582" s="80">
        <v>107</v>
      </c>
      <c r="C582" s="81" t="s">
        <v>76</v>
      </c>
      <c r="D582" s="82" t="s">
        <v>77</v>
      </c>
      <c r="E582" s="82" t="s">
        <v>214</v>
      </c>
      <c r="F582" s="82" t="s">
        <v>599</v>
      </c>
      <c r="G582" s="82" t="s">
        <v>1331</v>
      </c>
      <c r="H582" s="83" t="s">
        <v>1332</v>
      </c>
      <c r="I582" s="83"/>
      <c r="J582" s="83" t="s">
        <v>1333</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1248</v>
      </c>
      <c r="BT582" s="98">
        <v>2</v>
      </c>
    </row>
    <row r="583" spans="2:72" s="35" customFormat="1" ht="16.5" hidden="1" customHeight="1" thickBot="1" x14ac:dyDescent="0.4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1248</v>
      </c>
      <c r="BT583" s="135">
        <v>2</v>
      </c>
    </row>
    <row r="584" spans="2:72" s="35" customFormat="1" ht="16.5" hidden="1" customHeight="1" x14ac:dyDescent="0.45">
      <c r="B584" s="80">
        <v>109</v>
      </c>
      <c r="C584" s="81" t="s">
        <v>76</v>
      </c>
      <c r="D584" s="82" t="s">
        <v>77</v>
      </c>
      <c r="E584" s="82" t="s">
        <v>214</v>
      </c>
      <c r="F584" s="82" t="s">
        <v>583</v>
      </c>
      <c r="G584" s="82" t="s">
        <v>1334</v>
      </c>
      <c r="H584" s="83" t="s">
        <v>1335</v>
      </c>
      <c r="I584" s="83"/>
      <c r="J584" s="83" t="s">
        <v>1336</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1248</v>
      </c>
      <c r="BT584" s="98">
        <v>2</v>
      </c>
    </row>
    <row r="585" spans="2:72" s="35" customFormat="1" ht="16.5" hidden="1" customHeight="1" thickBot="1" x14ac:dyDescent="0.4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1248</v>
      </c>
      <c r="BT585" s="135">
        <v>2</v>
      </c>
    </row>
    <row r="586" spans="2:72" s="35" customFormat="1" ht="16.5" hidden="1" customHeight="1" x14ac:dyDescent="0.45">
      <c r="B586" s="80">
        <v>109</v>
      </c>
      <c r="C586" s="81" t="s">
        <v>76</v>
      </c>
      <c r="D586" s="82" t="s">
        <v>77</v>
      </c>
      <c r="E586" s="82" t="s">
        <v>214</v>
      </c>
      <c r="F586" s="82" t="s">
        <v>596</v>
      </c>
      <c r="G586" s="82" t="s">
        <v>1337</v>
      </c>
      <c r="H586" s="83" t="s">
        <v>1338</v>
      </c>
      <c r="I586" s="83"/>
      <c r="J586" s="83" t="s">
        <v>1339</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1248</v>
      </c>
      <c r="BT586" s="98">
        <v>2</v>
      </c>
    </row>
    <row r="587" spans="2:72" s="35" customFormat="1" ht="16.5" hidden="1" customHeight="1" thickBot="1" x14ac:dyDescent="0.4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1248</v>
      </c>
      <c r="BT587" s="135">
        <v>2</v>
      </c>
    </row>
    <row r="588" spans="2:72" s="35" customFormat="1" ht="16.5" hidden="1" customHeight="1" x14ac:dyDescent="0.45">
      <c r="B588" s="80">
        <v>109</v>
      </c>
      <c r="C588" s="81" t="s">
        <v>76</v>
      </c>
      <c r="D588" s="82" t="s">
        <v>77</v>
      </c>
      <c r="E588" s="82" t="s">
        <v>214</v>
      </c>
      <c r="F588" s="82" t="s">
        <v>662</v>
      </c>
      <c r="G588" s="82" t="s">
        <v>1340</v>
      </c>
      <c r="H588" s="83" t="s">
        <v>1341</v>
      </c>
      <c r="I588" s="83"/>
      <c r="J588" s="83" t="s">
        <v>1342</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1248</v>
      </c>
      <c r="BT588" s="98">
        <v>2</v>
      </c>
    </row>
    <row r="589" spans="2:72" s="35" customFormat="1" ht="16.5" hidden="1" customHeight="1" thickBot="1" x14ac:dyDescent="0.4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1248</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1175</v>
      </c>
      <c r="BR590" s="96" t="s">
        <v>1343</v>
      </c>
      <c r="BS590" s="97"/>
      <c r="BT590" s="98"/>
    </row>
    <row r="591" spans="2:72" s="35" customFormat="1" ht="16.5" hidden="1" customHeight="1" thickBot="1" x14ac:dyDescent="0.4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1175</v>
      </c>
      <c r="BR591" s="133" t="s">
        <v>1343</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1175</v>
      </c>
      <c r="BR592" s="96" t="s">
        <v>1343</v>
      </c>
      <c r="BS592" s="97"/>
      <c r="BT592" s="98"/>
    </row>
    <row r="593" spans="2:72" s="35" customFormat="1" ht="16.5" hidden="1" customHeight="1" thickBot="1" x14ac:dyDescent="0.4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1175</v>
      </c>
      <c r="BR593" s="133" t="s">
        <v>1343</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1175</v>
      </c>
      <c r="BR594" s="96" t="s">
        <v>1343</v>
      </c>
      <c r="BS594" s="97"/>
      <c r="BT594" s="98"/>
    </row>
    <row r="595" spans="2:72" s="35" customFormat="1" ht="16.5" hidden="1" customHeight="1" thickBot="1" x14ac:dyDescent="0.4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1175</v>
      </c>
      <c r="BR595" s="133" t="s">
        <v>1343</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1175</v>
      </c>
      <c r="BR596" s="96" t="s">
        <v>1343</v>
      </c>
      <c r="BS596" s="97"/>
      <c r="BT596" s="98"/>
    </row>
    <row r="597" spans="2:72" s="35" customFormat="1" ht="16.5" hidden="1" customHeight="1" thickBot="1" x14ac:dyDescent="0.4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1175</v>
      </c>
      <c r="BR597" s="133" t="s">
        <v>1343</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1175</v>
      </c>
      <c r="BR598" s="96" t="s">
        <v>1343</v>
      </c>
      <c r="BS598" s="97"/>
      <c r="BT598" s="98"/>
    </row>
    <row r="599" spans="2:72" s="35" customFormat="1" ht="16.5" hidden="1" customHeight="1" thickBot="1" x14ac:dyDescent="0.4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1175</v>
      </c>
      <c r="BR599" s="133" t="s">
        <v>1343</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1344</v>
      </c>
      <c r="BH600" s="95"/>
      <c r="BI600" s="95"/>
      <c r="BJ600" s="95" t="s">
        <v>1322</v>
      </c>
      <c r="BK600" s="95" t="s">
        <v>1345</v>
      </c>
      <c r="BL600" s="95"/>
      <c r="BM600" s="95"/>
      <c r="BN600" s="95">
        <v>4009</v>
      </c>
      <c r="BO600" s="95" t="s">
        <v>1125</v>
      </c>
      <c r="BP600" s="95" t="s">
        <v>144</v>
      </c>
      <c r="BQ600" s="89" t="s">
        <v>1175</v>
      </c>
      <c r="BR600" s="96" t="s">
        <v>1343</v>
      </c>
      <c r="BS600" s="97" t="s">
        <v>1346</v>
      </c>
      <c r="BT600" s="98">
        <v>1</v>
      </c>
    </row>
    <row r="601" spans="2:72" s="35" customFormat="1" ht="16.5" hidden="1" customHeight="1" thickBot="1" x14ac:dyDescent="0.4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1175</v>
      </c>
      <c r="BR601" s="133" t="s">
        <v>1343</v>
      </c>
      <c r="BS601" s="134"/>
      <c r="BT601" s="135"/>
    </row>
    <row r="602" spans="2:72" s="35" customFormat="1" ht="16.5" hidden="1" customHeight="1" x14ac:dyDescent="0.45">
      <c r="B602" s="80">
        <v>472</v>
      </c>
      <c r="C602" s="81" t="s">
        <v>76</v>
      </c>
      <c r="D602" s="82" t="s">
        <v>77</v>
      </c>
      <c r="E602" s="82" t="s">
        <v>711</v>
      </c>
      <c r="F602" s="82" t="s">
        <v>583</v>
      </c>
      <c r="G602" s="82" t="s">
        <v>1347</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1175</v>
      </c>
      <c r="BR602" s="96" t="s">
        <v>1343</v>
      </c>
      <c r="BS602" s="97" t="s">
        <v>1167</v>
      </c>
      <c r="BT602" s="98">
        <v>3</v>
      </c>
    </row>
    <row r="603" spans="2:72" s="35" customFormat="1" ht="16.5" hidden="1" customHeight="1" thickBot="1" x14ac:dyDescent="0.4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1175</v>
      </c>
      <c r="BR603" s="133" t="s">
        <v>1343</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1175</v>
      </c>
      <c r="BR604" s="96" t="s">
        <v>1343</v>
      </c>
      <c r="BS604" s="97"/>
      <c r="BT604" s="98"/>
    </row>
    <row r="605" spans="2:72" s="35" customFormat="1" ht="16.5" hidden="1" customHeight="1" thickBot="1" x14ac:dyDescent="0.4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1175</v>
      </c>
      <c r="BR605" s="133" t="s">
        <v>1343</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1175</v>
      </c>
      <c r="BR606" s="96" t="s">
        <v>1343</v>
      </c>
      <c r="BS606" s="97"/>
      <c r="BT606" s="98"/>
    </row>
    <row r="607" spans="2:72" s="35" customFormat="1" ht="16.5" hidden="1" customHeight="1" thickBot="1" x14ac:dyDescent="0.4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1175</v>
      </c>
      <c r="BR607" s="133" t="s">
        <v>1343</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1175</v>
      </c>
      <c r="BR608" s="96" t="s">
        <v>1343</v>
      </c>
      <c r="BS608" s="97"/>
      <c r="BT608" s="98"/>
    </row>
    <row r="609" spans="2:72" s="35" customFormat="1" ht="16.5" hidden="1" customHeight="1" thickBot="1" x14ac:dyDescent="0.4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1175</v>
      </c>
      <c r="BR609" s="133" t="s">
        <v>1343</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1175</v>
      </c>
      <c r="BR610" s="96" t="s">
        <v>1343</v>
      </c>
      <c r="BS610" s="97"/>
      <c r="BT610" s="98"/>
    </row>
    <row r="611" spans="2:72" s="35" customFormat="1" ht="16.5" hidden="1" customHeight="1" thickBot="1" x14ac:dyDescent="0.4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1175</v>
      </c>
      <c r="BR611" s="133" t="s">
        <v>1343</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1175</v>
      </c>
      <c r="BR612" s="96" t="s">
        <v>1343</v>
      </c>
      <c r="BS612" s="97" t="s">
        <v>1167</v>
      </c>
      <c r="BT612" s="98">
        <v>3</v>
      </c>
    </row>
    <row r="613" spans="2:72" s="35" customFormat="1" ht="16.5" hidden="1" customHeight="1" thickBot="1" x14ac:dyDescent="0.4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1175</v>
      </c>
      <c r="BR613" s="133" t="s">
        <v>1343</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1344</v>
      </c>
      <c r="BH614" s="95"/>
      <c r="BI614" s="95"/>
      <c r="BJ614" s="95" t="s">
        <v>1322</v>
      </c>
      <c r="BK614" s="95" t="s">
        <v>1345</v>
      </c>
      <c r="BL614" s="95"/>
      <c r="BM614" s="95"/>
      <c r="BN614" s="95">
        <v>4009</v>
      </c>
      <c r="BO614" s="95" t="s">
        <v>1125</v>
      </c>
      <c r="BP614" s="95" t="s">
        <v>144</v>
      </c>
      <c r="BQ614" s="89" t="s">
        <v>1175</v>
      </c>
      <c r="BR614" s="96" t="s">
        <v>1343</v>
      </c>
      <c r="BS614" s="97" t="s">
        <v>1346</v>
      </c>
      <c r="BT614" s="98">
        <v>1</v>
      </c>
    </row>
    <row r="615" spans="2:72" s="35" customFormat="1" ht="16.5" hidden="1" customHeight="1" thickBot="1" x14ac:dyDescent="0.4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1175</v>
      </c>
      <c r="BR615" s="133" t="s">
        <v>1343</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1175</v>
      </c>
      <c r="BR616" s="96" t="s">
        <v>1343</v>
      </c>
      <c r="BS616" s="97"/>
      <c r="BT616" s="98"/>
    </row>
    <row r="617" spans="2:72" s="35" customFormat="1" ht="16.5" hidden="1" customHeight="1" thickBot="1" x14ac:dyDescent="0.4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1175</v>
      </c>
      <c r="BR617" s="133" t="s">
        <v>1343</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1175</v>
      </c>
      <c r="BR618" s="96" t="s">
        <v>1343</v>
      </c>
      <c r="BS618" s="97"/>
      <c r="BT618" s="98"/>
    </row>
    <row r="619" spans="2:72" s="35" customFormat="1" ht="16.5" hidden="1" customHeight="1" thickBot="1" x14ac:dyDescent="0.4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1175</v>
      </c>
      <c r="BR619" s="133" t="s">
        <v>1343</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1175</v>
      </c>
      <c r="BR620" s="96" t="s">
        <v>1343</v>
      </c>
      <c r="BS620" s="97"/>
      <c r="BT620" s="98"/>
    </row>
    <row r="621" spans="2:72" s="35" customFormat="1" ht="16.5" hidden="1" customHeight="1" thickBot="1" x14ac:dyDescent="0.4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1175</v>
      </c>
      <c r="BR621" s="133" t="s">
        <v>1343</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1175</v>
      </c>
      <c r="BR622" s="96" t="s">
        <v>1343</v>
      </c>
      <c r="BS622" s="97"/>
      <c r="BT622" s="98"/>
    </row>
    <row r="623" spans="2:72" s="35" customFormat="1" ht="16.5" hidden="1" customHeight="1" thickBot="1" x14ac:dyDescent="0.4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1175</v>
      </c>
      <c r="BR623" s="133" t="s">
        <v>1343</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1175</v>
      </c>
      <c r="BR624" s="96" t="s">
        <v>1343</v>
      </c>
      <c r="BS624" s="97"/>
      <c r="BT624" s="98"/>
    </row>
    <row r="625" spans="2:72" s="35" customFormat="1" ht="16.5" hidden="1" customHeight="1" thickBot="1" x14ac:dyDescent="0.4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1175</v>
      </c>
      <c r="BR625" s="133" t="s">
        <v>1343</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1175</v>
      </c>
      <c r="BR626" s="96" t="s">
        <v>1343</v>
      </c>
      <c r="BS626" s="97"/>
      <c r="BT626" s="98"/>
    </row>
    <row r="627" spans="2:72" s="35" customFormat="1" ht="16.5" hidden="1" customHeight="1" thickBot="1" x14ac:dyDescent="0.4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1175</v>
      </c>
      <c r="BR627" s="133" t="s">
        <v>1343</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1175</v>
      </c>
      <c r="BR628" s="96" t="s">
        <v>1343</v>
      </c>
      <c r="BS628" s="97"/>
      <c r="BT628" s="98"/>
    </row>
    <row r="629" spans="2:72" s="35" customFormat="1" ht="16.5" hidden="1" customHeight="1" thickBot="1" x14ac:dyDescent="0.4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1175</v>
      </c>
      <c r="BR629" s="133" t="s">
        <v>1343</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1175</v>
      </c>
      <c r="BR630" s="96" t="s">
        <v>1343</v>
      </c>
      <c r="BS630" s="97"/>
      <c r="BT630" s="98"/>
    </row>
    <row r="631" spans="2:72" s="35" customFormat="1" ht="16.5" hidden="1" customHeight="1" thickBot="1" x14ac:dyDescent="0.4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1175</v>
      </c>
      <c r="BR631" s="133" t="s">
        <v>1343</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1175</v>
      </c>
      <c r="BR632" s="96"/>
      <c r="BS632" s="97"/>
      <c r="BT632" s="98"/>
    </row>
    <row r="633" spans="2:72" s="35" customFormat="1" ht="16.5" hidden="1" customHeight="1" thickBot="1" x14ac:dyDescent="0.4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1175</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1175</v>
      </c>
      <c r="BR634" s="96" t="s">
        <v>1343</v>
      </c>
      <c r="BS634" s="97"/>
      <c r="BT634" s="98"/>
    </row>
    <row r="635" spans="2:72" s="35" customFormat="1" ht="16.5" hidden="1" customHeight="1" thickBot="1" x14ac:dyDescent="0.4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1175</v>
      </c>
      <c r="BR635" s="133" t="s">
        <v>1343</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1175</v>
      </c>
      <c r="BR636" s="96" t="s">
        <v>1343</v>
      </c>
      <c r="BS636" s="97"/>
      <c r="BT636" s="98"/>
    </row>
    <row r="637" spans="2:72" s="35" customFormat="1" ht="16.5" hidden="1" customHeight="1" thickBot="1" x14ac:dyDescent="0.4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1175</v>
      </c>
      <c r="BR637" s="133" t="s">
        <v>1343</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1175</v>
      </c>
      <c r="BR638" s="96" t="s">
        <v>1343</v>
      </c>
      <c r="BS638" s="97"/>
      <c r="BT638" s="98"/>
    </row>
    <row r="639" spans="2:72" s="35" customFormat="1" ht="16.5" hidden="1" customHeight="1" thickBot="1" x14ac:dyDescent="0.4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1175</v>
      </c>
      <c r="BR639" s="133" t="s">
        <v>1343</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1175</v>
      </c>
      <c r="BR640" s="96" t="s">
        <v>1343</v>
      </c>
      <c r="BS640" s="97"/>
      <c r="BT640" s="98"/>
    </row>
    <row r="641" spans="2:72" s="35" customFormat="1" ht="16.5" hidden="1" customHeight="1" thickBot="1" x14ac:dyDescent="0.4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1175</v>
      </c>
      <c r="BR641" s="133" t="s">
        <v>1343</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1175</v>
      </c>
      <c r="BR642" s="96" t="s">
        <v>1343</v>
      </c>
      <c r="BS642" s="97"/>
      <c r="BT642" s="98"/>
    </row>
    <row r="643" spans="2:72" s="35" customFormat="1" ht="16.5" hidden="1" customHeight="1" thickBot="1" x14ac:dyDescent="0.4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1175</v>
      </c>
      <c r="BR643" s="133" t="s">
        <v>1343</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1175</v>
      </c>
      <c r="BR644" s="96" t="s">
        <v>1343</v>
      </c>
      <c r="BS644" s="97"/>
      <c r="BT644" s="98"/>
    </row>
    <row r="645" spans="2:72" s="35" customFormat="1" ht="16.5" hidden="1" customHeight="1" thickBot="1" x14ac:dyDescent="0.4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1175</v>
      </c>
      <c r="BR645" s="133" t="s">
        <v>1343</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1175</v>
      </c>
      <c r="BR646" s="96" t="s">
        <v>1343</v>
      </c>
      <c r="BS646" s="97"/>
      <c r="BT646" s="98"/>
    </row>
    <row r="647" spans="2:72" s="35" customFormat="1" ht="16.5" hidden="1" customHeight="1" thickBot="1" x14ac:dyDescent="0.4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1175</v>
      </c>
      <c r="BR647" s="133" t="s">
        <v>1343</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1175</v>
      </c>
      <c r="BR648" s="96" t="s">
        <v>1343</v>
      </c>
      <c r="BS648" s="97"/>
      <c r="BT648" s="98"/>
    </row>
    <row r="649" spans="2:72" s="35" customFormat="1" ht="16.5" hidden="1" customHeight="1" thickBot="1" x14ac:dyDescent="0.4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1175</v>
      </c>
      <c r="BR649" s="133" t="s">
        <v>1343</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1175</v>
      </c>
      <c r="BR650" s="96" t="s">
        <v>1343</v>
      </c>
      <c r="BS650" s="97"/>
      <c r="BT650" s="98"/>
    </row>
    <row r="651" spans="2:72" s="35" customFormat="1" ht="16.5" hidden="1" customHeight="1" thickBot="1" x14ac:dyDescent="0.4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1175</v>
      </c>
      <c r="BR651" s="133" t="s">
        <v>1343</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1175</v>
      </c>
      <c r="BR652" s="96" t="s">
        <v>1343</v>
      </c>
      <c r="BS652" s="97"/>
      <c r="BT652" s="98"/>
    </row>
    <row r="653" spans="2:72" s="35" customFormat="1" ht="16.5" hidden="1" customHeight="1" thickBot="1" x14ac:dyDescent="0.4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1175</v>
      </c>
      <c r="BR653" s="133" t="s">
        <v>1343</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1175</v>
      </c>
      <c r="BR654" s="96" t="s">
        <v>1343</v>
      </c>
      <c r="BS654" s="97" t="s">
        <v>1167</v>
      </c>
      <c r="BT654" s="98">
        <v>3</v>
      </c>
    </row>
    <row r="655" spans="2:72" s="35" customFormat="1" ht="16.5" hidden="1" customHeight="1" thickBot="1" x14ac:dyDescent="0.4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1175</v>
      </c>
      <c r="BR655" s="133" t="s">
        <v>1343</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1175</v>
      </c>
      <c r="BR656" s="96" t="s">
        <v>1343</v>
      </c>
      <c r="BS656" s="97"/>
      <c r="BT656" s="98"/>
    </row>
    <row r="657" spans="2:72" s="35" customFormat="1" ht="16.5" hidden="1" customHeight="1" thickBot="1" x14ac:dyDescent="0.4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1175</v>
      </c>
      <c r="BR657" s="133" t="s">
        <v>1343</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1175</v>
      </c>
      <c r="BR658" s="96" t="s">
        <v>1343</v>
      </c>
      <c r="BS658" s="97"/>
      <c r="BT658" s="98"/>
    </row>
    <row r="659" spans="2:72" s="35" customFormat="1" ht="16.5" hidden="1" customHeight="1" thickBot="1" x14ac:dyDescent="0.4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1175</v>
      </c>
      <c r="BR659" s="133" t="s">
        <v>1343</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1175</v>
      </c>
      <c r="BR660" s="96" t="s">
        <v>1343</v>
      </c>
      <c r="BS660" s="97"/>
      <c r="BT660" s="98"/>
    </row>
    <row r="661" spans="2:72" s="35" customFormat="1" ht="16.5" hidden="1" customHeight="1" thickBot="1" x14ac:dyDescent="0.4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1175</v>
      </c>
      <c r="BR661" s="133" t="s">
        <v>1343</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1175</v>
      </c>
      <c r="BR662" s="96" t="s">
        <v>1343</v>
      </c>
      <c r="BS662" s="97"/>
      <c r="BT662" s="98"/>
    </row>
    <row r="663" spans="2:72" s="35" customFormat="1" ht="16.5" hidden="1" customHeight="1" thickBot="1" x14ac:dyDescent="0.4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1175</v>
      </c>
      <c r="BR663" s="133" t="s">
        <v>1343</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1175</v>
      </c>
      <c r="BR664" s="96" t="s">
        <v>1343</v>
      </c>
      <c r="BS664" s="97"/>
      <c r="BT664" s="98"/>
    </row>
    <row r="665" spans="2:72" s="35" customFormat="1" ht="16.5" hidden="1" customHeight="1" thickBot="1" x14ac:dyDescent="0.4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1175</v>
      </c>
      <c r="BR665" s="133" t="s">
        <v>1343</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1175</v>
      </c>
      <c r="BR666" s="96" t="s">
        <v>1343</v>
      </c>
      <c r="BS666" s="97"/>
      <c r="BT666" s="98"/>
    </row>
    <row r="667" spans="2:72" s="35" customFormat="1" ht="16.5" hidden="1" customHeight="1" thickBot="1" x14ac:dyDescent="0.4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1175</v>
      </c>
      <c r="BR667" s="133" t="s">
        <v>1343</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1195</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1175</v>
      </c>
      <c r="BR668" s="96" t="s">
        <v>1343</v>
      </c>
      <c r="BS668" s="97"/>
      <c r="BT668" s="98"/>
    </row>
    <row r="669" spans="2:72" s="35" customFormat="1" ht="16.5" hidden="1" customHeight="1" thickBot="1" x14ac:dyDescent="0.4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1175</v>
      </c>
      <c r="BR669" s="133" t="s">
        <v>1343</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1175</v>
      </c>
      <c r="BR670" s="96" t="s">
        <v>1343</v>
      </c>
      <c r="BS670" s="97"/>
      <c r="BT670" s="98"/>
    </row>
    <row r="671" spans="2:72" s="35" customFormat="1" ht="16.5" hidden="1" customHeight="1" thickBot="1" x14ac:dyDescent="0.4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1175</v>
      </c>
      <c r="BR671" s="133" t="s">
        <v>1343</v>
      </c>
      <c r="BS671" s="134"/>
      <c r="BT671" s="135"/>
    </row>
    <row r="672" spans="2:72" s="35" customFormat="1" ht="16.5" hidden="1" customHeight="1" x14ac:dyDescent="0.45">
      <c r="B672" s="80">
        <v>542</v>
      </c>
      <c r="C672" s="81" t="s">
        <v>76</v>
      </c>
      <c r="D672" s="82" t="s">
        <v>77</v>
      </c>
      <c r="E672" s="82" t="s">
        <v>111</v>
      </c>
      <c r="F672" s="82" t="s">
        <v>568</v>
      </c>
      <c r="G672" s="82" t="s">
        <v>1348</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1281</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1175</v>
      </c>
      <c r="BR672" s="96" t="s">
        <v>1343</v>
      </c>
      <c r="BS672" s="97" t="s">
        <v>1167</v>
      </c>
      <c r="BT672" s="98">
        <v>1</v>
      </c>
    </row>
    <row r="673" spans="2:72" s="35" customFormat="1" ht="16.5" hidden="1" customHeight="1" thickBot="1" x14ac:dyDescent="0.4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1175</v>
      </c>
      <c r="BR673" s="133" t="s">
        <v>1343</v>
      </c>
      <c r="BS673" s="134"/>
      <c r="BT673" s="135"/>
    </row>
    <row r="674" spans="2:72" s="35" customFormat="1" ht="16.5" hidden="1" customHeight="1" x14ac:dyDescent="0.45">
      <c r="B674" s="80">
        <v>544</v>
      </c>
      <c r="C674" s="81" t="s">
        <v>76</v>
      </c>
      <c r="D674" s="82" t="s">
        <v>77</v>
      </c>
      <c r="E674" s="82" t="s">
        <v>111</v>
      </c>
      <c r="F674" s="82" t="s">
        <v>643</v>
      </c>
      <c r="G674" s="82" t="s">
        <v>1349</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1281</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1175</v>
      </c>
      <c r="BR674" s="96" t="s">
        <v>1343</v>
      </c>
      <c r="BS674" s="97" t="s">
        <v>1167</v>
      </c>
      <c r="BT674" s="98">
        <v>1</v>
      </c>
    </row>
    <row r="675" spans="2:72" s="35" customFormat="1" ht="16.5" hidden="1" customHeight="1" thickBot="1" x14ac:dyDescent="0.4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1175</v>
      </c>
      <c r="BR675" s="133" t="s">
        <v>1343</v>
      </c>
      <c r="BS675" s="134"/>
      <c r="BT675" s="135"/>
    </row>
    <row r="676" spans="2:72" s="35" customFormat="1" ht="16.5" hidden="1" customHeight="1" x14ac:dyDescent="0.45">
      <c r="B676" s="80">
        <v>546</v>
      </c>
      <c r="C676" s="81" t="s">
        <v>76</v>
      </c>
      <c r="D676" s="82" t="s">
        <v>77</v>
      </c>
      <c r="E676" s="82" t="s">
        <v>111</v>
      </c>
      <c r="F676" s="82" t="s">
        <v>649</v>
      </c>
      <c r="G676" s="82" t="s">
        <v>1350</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1281</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1175</v>
      </c>
      <c r="BR676" s="96" t="s">
        <v>1343</v>
      </c>
      <c r="BS676" s="97" t="s">
        <v>1167</v>
      </c>
      <c r="BT676" s="98">
        <v>1</v>
      </c>
    </row>
    <row r="677" spans="2:72" s="35" customFormat="1" ht="16.5" hidden="1" customHeight="1" thickBot="1" x14ac:dyDescent="0.4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1175</v>
      </c>
      <c r="BR677" s="133" t="s">
        <v>1343</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1175</v>
      </c>
      <c r="BR678" s="96" t="s">
        <v>1343</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1175</v>
      </c>
      <c r="BR679" s="116" t="s">
        <v>1343</v>
      </c>
      <c r="BS679" s="117"/>
      <c r="BT679" s="118"/>
    </row>
    <row r="680" spans="2:72" s="35" customFormat="1" ht="16.5" hidden="1" customHeight="1" thickBot="1" x14ac:dyDescent="0.4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1175</v>
      </c>
      <c r="BR680" s="133" t="s">
        <v>1343</v>
      </c>
      <c r="BS680" s="134"/>
      <c r="BT680" s="135"/>
    </row>
    <row r="681" spans="2:72" s="35" customFormat="1" ht="16.5" hidden="1" customHeight="1" x14ac:dyDescent="0.45">
      <c r="B681" s="80">
        <v>551</v>
      </c>
      <c r="C681" s="81" t="s">
        <v>76</v>
      </c>
      <c r="D681" s="82" t="s">
        <v>77</v>
      </c>
      <c r="E681" s="82" t="s">
        <v>593</v>
      </c>
      <c r="F681" s="82" t="s">
        <v>1351</v>
      </c>
      <c r="G681" s="82" t="s">
        <v>1352</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1175</v>
      </c>
      <c r="BR681" s="96" t="s">
        <v>1343</v>
      </c>
      <c r="BS681" s="97"/>
      <c r="BT681" s="98"/>
    </row>
    <row r="682" spans="2:72" s="35" customFormat="1" ht="16.5" hidden="1" customHeight="1" thickBot="1" x14ac:dyDescent="0.4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1175</v>
      </c>
      <c r="BR682" s="133" t="s">
        <v>1343</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1175</v>
      </c>
      <c r="BR683" s="96" t="s">
        <v>1343</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1175</v>
      </c>
      <c r="BR684" s="116" t="s">
        <v>1343</v>
      </c>
      <c r="BS684" s="117"/>
      <c r="BT684" s="118"/>
    </row>
    <row r="685" spans="2:72" s="35" customFormat="1" ht="16.5" hidden="1" customHeight="1" thickBot="1" x14ac:dyDescent="0.4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1175</v>
      </c>
      <c r="BR685" s="133" t="s">
        <v>1343</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1175</v>
      </c>
      <c r="BR686" s="96" t="s">
        <v>1343</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1175</v>
      </c>
      <c r="BR687" s="116" t="s">
        <v>1343</v>
      </c>
      <c r="BS687" s="117"/>
      <c r="BT687" s="118"/>
    </row>
    <row r="688" spans="2:72" s="35" customFormat="1" ht="16.5" hidden="1" customHeight="1" thickBot="1" x14ac:dyDescent="0.4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1175</v>
      </c>
      <c r="BR688" s="133" t="s">
        <v>1343</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1175</v>
      </c>
      <c r="BR689" s="96" t="s">
        <v>1343</v>
      </c>
      <c r="BS689" s="97"/>
      <c r="BT689" s="98"/>
    </row>
    <row r="690" spans="2:72" s="35" customFormat="1" ht="16.5" hidden="1" customHeight="1" thickBot="1" x14ac:dyDescent="0.4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1175</v>
      </c>
      <c r="BR690" s="133" t="s">
        <v>1343</v>
      </c>
      <c r="BS690" s="134"/>
      <c r="BT690" s="135"/>
    </row>
    <row r="691" spans="2:72" s="35" customFormat="1" ht="16.5" hidden="1" customHeight="1" x14ac:dyDescent="0.45">
      <c r="B691" s="80">
        <v>561</v>
      </c>
      <c r="C691" s="81" t="s">
        <v>76</v>
      </c>
      <c r="D691" s="82" t="s">
        <v>77</v>
      </c>
      <c r="E691" s="82" t="s">
        <v>593</v>
      </c>
      <c r="F691" s="82" t="s">
        <v>1353</v>
      </c>
      <c r="G691" s="82" t="s">
        <v>1354</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1175</v>
      </c>
      <c r="BR691" s="96" t="s">
        <v>1343</v>
      </c>
      <c r="BS691" s="97"/>
      <c r="BT691" s="98"/>
    </row>
    <row r="692" spans="2:72" s="35" customFormat="1" ht="16.5" hidden="1" customHeight="1" thickBot="1" x14ac:dyDescent="0.4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1175</v>
      </c>
      <c r="BR692" s="133" t="s">
        <v>1343</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1175</v>
      </c>
      <c r="BR693" s="96" t="s">
        <v>1343</v>
      </c>
      <c r="BS693" s="97"/>
      <c r="BT693" s="98"/>
    </row>
    <row r="694" spans="2:72" s="35" customFormat="1" ht="16.5" hidden="1" customHeight="1" thickBot="1" x14ac:dyDescent="0.4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1175</v>
      </c>
      <c r="BR694" s="133" t="s">
        <v>1343</v>
      </c>
      <c r="BS694" s="134"/>
      <c r="BT694" s="135"/>
    </row>
    <row r="695" spans="2:72" s="35" customFormat="1" ht="16.5" hidden="1" customHeight="1" x14ac:dyDescent="0.45">
      <c r="B695" s="80">
        <v>565</v>
      </c>
      <c r="C695" s="81" t="s">
        <v>76</v>
      </c>
      <c r="D695" s="82" t="s">
        <v>77</v>
      </c>
      <c r="E695" s="82" t="s">
        <v>593</v>
      </c>
      <c r="F695" s="82" t="s">
        <v>1355</v>
      </c>
      <c r="G695" s="82" t="s">
        <v>1356</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1175</v>
      </c>
      <c r="BR695" s="96" t="s">
        <v>1343</v>
      </c>
      <c r="BS695" s="97"/>
      <c r="BT695" s="98"/>
    </row>
    <row r="696" spans="2:72" s="35" customFormat="1" ht="16.5" hidden="1" customHeight="1" thickBot="1" x14ac:dyDescent="0.4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1175</v>
      </c>
      <c r="BR696" s="133" t="s">
        <v>1343</v>
      </c>
      <c r="BS696" s="134"/>
      <c r="BT696" s="135"/>
    </row>
    <row r="697" spans="2:72" s="35" customFormat="1" ht="16.5" hidden="1" customHeight="1" x14ac:dyDescent="0.45">
      <c r="B697" s="80">
        <v>567</v>
      </c>
      <c r="C697" s="81" t="s">
        <v>76</v>
      </c>
      <c r="D697" s="82" t="s">
        <v>77</v>
      </c>
      <c r="E697" s="82" t="s">
        <v>711</v>
      </c>
      <c r="F697" s="82" t="s">
        <v>616</v>
      </c>
      <c r="G697" s="82" t="s">
        <v>1357</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1175</v>
      </c>
      <c r="BR697" s="96" t="s">
        <v>1343</v>
      </c>
      <c r="BS697" s="97" t="s">
        <v>1167</v>
      </c>
      <c r="BT697" s="98">
        <v>3</v>
      </c>
    </row>
    <row r="698" spans="2:72" s="35" customFormat="1" ht="16.5" hidden="1" customHeight="1" thickBot="1" x14ac:dyDescent="0.4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1175</v>
      </c>
      <c r="BR698" s="133" t="s">
        <v>1343</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1175</v>
      </c>
      <c r="BR699" s="96" t="s">
        <v>1343</v>
      </c>
      <c r="BS699" s="97" t="s">
        <v>1167</v>
      </c>
      <c r="BT699" s="98">
        <v>3</v>
      </c>
    </row>
    <row r="700" spans="2:72" s="35" customFormat="1" ht="16.5" hidden="1" customHeight="1" thickBot="1" x14ac:dyDescent="0.4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1175</v>
      </c>
      <c r="BR700" s="133" t="s">
        <v>1343</v>
      </c>
      <c r="BS700" s="134"/>
      <c r="BT700" s="135"/>
    </row>
    <row r="701" spans="2:72" s="35" customFormat="1" ht="16.5" hidden="1" customHeight="1" x14ac:dyDescent="0.45">
      <c r="B701" s="80">
        <v>571</v>
      </c>
      <c r="C701" s="81" t="s">
        <v>76</v>
      </c>
      <c r="D701" s="82" t="s">
        <v>77</v>
      </c>
      <c r="E701" s="82" t="s">
        <v>711</v>
      </c>
      <c r="F701" s="82" t="s">
        <v>662</v>
      </c>
      <c r="G701" s="82" t="s">
        <v>1358</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1175</v>
      </c>
      <c r="BR701" s="96" t="s">
        <v>1343</v>
      </c>
      <c r="BS701" s="97" t="s">
        <v>1167</v>
      </c>
      <c r="BT701" s="98">
        <v>3</v>
      </c>
    </row>
    <row r="702" spans="2:72" s="35" customFormat="1" ht="16.5" hidden="1" customHeight="1" thickBot="1" x14ac:dyDescent="0.4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1175</v>
      </c>
      <c r="BR702" s="133" t="s">
        <v>1343</v>
      </c>
      <c r="BS702" s="134"/>
      <c r="BT702" s="135"/>
    </row>
    <row r="703" spans="2:72" s="35" customFormat="1" ht="16.5" hidden="1" customHeight="1" thickBot="1" x14ac:dyDescent="0.45">
      <c r="B703" s="80">
        <v>573</v>
      </c>
      <c r="C703" s="81" t="s">
        <v>76</v>
      </c>
      <c r="D703" s="82" t="s">
        <v>77</v>
      </c>
      <c r="E703" s="82" t="s">
        <v>726</v>
      </c>
      <c r="F703" s="82" t="s">
        <v>596</v>
      </c>
      <c r="G703" s="82" t="s">
        <v>1359</v>
      </c>
      <c r="H703" s="83" t="s">
        <v>719</v>
      </c>
      <c r="I703" s="83"/>
      <c r="J703" s="83" t="s">
        <v>1360</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1176</v>
      </c>
      <c r="BT703" s="98">
        <v>1</v>
      </c>
    </row>
    <row r="704" spans="2:72" s="35" customFormat="1" ht="16.5" hidden="1" customHeight="1" thickBot="1" x14ac:dyDescent="0.4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1176</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1176</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1361</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1362</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4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1363</v>
      </c>
      <c r="H717" s="83" t="s">
        <v>1364</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1248</v>
      </c>
      <c r="BT717" s="98">
        <v>3</v>
      </c>
    </row>
    <row r="718" spans="2:72" s="35" customFormat="1" ht="16.5" hidden="1" customHeight="1" thickBot="1" x14ac:dyDescent="0.4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1365</v>
      </c>
      <c r="H719" s="83" t="s">
        <v>723</v>
      </c>
      <c r="I719" s="83"/>
      <c r="J719" s="83" t="s">
        <v>1360</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1176</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1361</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1362</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4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1366</v>
      </c>
      <c r="H733" s="83" t="s">
        <v>1367</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1248</v>
      </c>
      <c r="BT733" s="98">
        <v>3</v>
      </c>
    </row>
    <row r="734" spans="2:72" s="35" customFormat="1" ht="16.5" hidden="1" customHeight="1" thickBot="1" x14ac:dyDescent="0.4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1368</v>
      </c>
      <c r="H735" s="83" t="s">
        <v>725</v>
      </c>
      <c r="I735" s="83"/>
      <c r="J735" s="83" t="s">
        <v>1360</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1176</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1361</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1362</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1369</v>
      </c>
      <c r="H749" s="83" t="s">
        <v>1370</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1248</v>
      </c>
      <c r="BT749" s="98">
        <v>3</v>
      </c>
    </row>
    <row r="750" spans="2:72" s="35" customFormat="1" ht="16.5" hidden="1" customHeight="1" thickBot="1" x14ac:dyDescent="0.4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1353</v>
      </c>
      <c r="G751" s="82" t="s">
        <v>1371</v>
      </c>
      <c r="H751" s="83" t="s">
        <v>728</v>
      </c>
      <c r="I751" s="83"/>
      <c r="J751" s="83"/>
      <c r="K751" s="83"/>
      <c r="L751" s="83" t="s">
        <v>1372</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1373</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4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1355</v>
      </c>
      <c r="G761" s="82" t="s">
        <v>1374</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1373</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4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45">
      <c r="B771" s="147">
        <v>632</v>
      </c>
      <c r="C771" s="148" t="s">
        <v>76</v>
      </c>
      <c r="D771" s="149" t="s">
        <v>77</v>
      </c>
      <c r="E771" s="149" t="s">
        <v>726</v>
      </c>
      <c r="F771" s="149" t="s">
        <v>1351</v>
      </c>
      <c r="G771" s="149" t="s">
        <v>1375</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1376</v>
      </c>
      <c r="BT771" s="98">
        <v>2</v>
      </c>
    </row>
    <row r="772" spans="2:72" s="35" customFormat="1" ht="16.5" hidden="1" customHeight="1" thickBot="1" x14ac:dyDescent="0.4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1376</v>
      </c>
      <c r="BT772" s="118">
        <v>2</v>
      </c>
    </row>
    <row r="773" spans="2:72" s="35" customFormat="1" ht="16.5" hidden="1" customHeight="1" thickBot="1" x14ac:dyDescent="0.4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1376</v>
      </c>
      <c r="BT773" s="118">
        <v>2</v>
      </c>
    </row>
    <row r="774" spans="2:72" s="35" customFormat="1" ht="16.5" hidden="1" customHeight="1" thickBot="1" x14ac:dyDescent="0.4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1376</v>
      </c>
      <c r="BT774" s="118">
        <v>2</v>
      </c>
    </row>
    <row r="775" spans="2:72" s="35" customFormat="1" ht="16.5" hidden="1" customHeight="1" thickBot="1" x14ac:dyDescent="0.4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1376</v>
      </c>
      <c r="BT775" s="118">
        <v>2</v>
      </c>
    </row>
    <row r="776" spans="2:72" s="35" customFormat="1" ht="16.5" hidden="1" customHeight="1" thickBot="1" x14ac:dyDescent="0.4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1376</v>
      </c>
      <c r="BT776" s="118">
        <v>2</v>
      </c>
    </row>
    <row r="777" spans="2:72" s="35" customFormat="1" ht="16.5" hidden="1" customHeight="1" thickBot="1" x14ac:dyDescent="0.4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1376</v>
      </c>
      <c r="BT777" s="118">
        <v>2</v>
      </c>
    </row>
    <row r="778" spans="2:72" s="35" customFormat="1" ht="16.5" hidden="1" customHeight="1" thickBot="1" x14ac:dyDescent="0.4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1376</v>
      </c>
      <c r="BT778" s="118">
        <v>2</v>
      </c>
    </row>
    <row r="779" spans="2:72" s="35" customFormat="1" ht="16.5" hidden="1" customHeight="1" thickBot="1" x14ac:dyDescent="0.4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1376</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1376</v>
      </c>
      <c r="BT780" s="135">
        <v>2</v>
      </c>
    </row>
    <row r="781" spans="2:72" s="35" customFormat="1" ht="16.5" hidden="1" customHeight="1" x14ac:dyDescent="0.45">
      <c r="B781" s="80">
        <v>642</v>
      </c>
      <c r="C781" s="81" t="s">
        <v>76</v>
      </c>
      <c r="D781" s="82" t="s">
        <v>77</v>
      </c>
      <c r="E781" s="82" t="s">
        <v>726</v>
      </c>
      <c r="F781" s="82" t="s">
        <v>781</v>
      </c>
      <c r="G781" s="82" t="s">
        <v>1377</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1378</v>
      </c>
      <c r="BT781" s="98">
        <v>1</v>
      </c>
    </row>
    <row r="782" spans="2:72" s="35" customFormat="1" ht="16.5" hidden="1"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4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1379</v>
      </c>
      <c r="H797" s="83" t="s">
        <v>1380</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1248</v>
      </c>
      <c r="BT797" s="98">
        <v>3</v>
      </c>
    </row>
    <row r="798" spans="2:72" s="35" customFormat="1" ht="16.5" hidden="1" customHeight="1" thickBot="1" x14ac:dyDescent="0.4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45">
      <c r="B799" s="80">
        <v>658</v>
      </c>
      <c r="C799" s="81" t="s">
        <v>76</v>
      </c>
      <c r="D799" s="82" t="s">
        <v>77</v>
      </c>
      <c r="E799" s="82" t="s">
        <v>726</v>
      </c>
      <c r="F799" s="82" t="s">
        <v>1381</v>
      </c>
      <c r="G799" s="82" t="s">
        <v>1382</v>
      </c>
      <c r="H799" s="83" t="s">
        <v>1383</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1384</v>
      </c>
      <c r="BT799" s="98">
        <v>1</v>
      </c>
    </row>
    <row r="800" spans="2:72" s="35" customFormat="1" ht="16.5" hidden="1" customHeight="1" thickBot="1" x14ac:dyDescent="0.4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4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4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4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4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4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4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1385</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1344</v>
      </c>
      <c r="BH809" s="95"/>
      <c r="BI809" s="95"/>
      <c r="BJ809" s="95" t="s">
        <v>1322</v>
      </c>
      <c r="BK809" s="95" t="s">
        <v>1386</v>
      </c>
      <c r="BL809" s="95"/>
      <c r="BM809" s="95"/>
      <c r="BN809" s="95">
        <v>4009</v>
      </c>
      <c r="BO809" s="95" t="s">
        <v>1125</v>
      </c>
      <c r="BP809" s="95" t="s">
        <v>567</v>
      </c>
      <c r="BQ809" s="89" t="s">
        <v>1175</v>
      </c>
      <c r="BR809" s="96" t="s">
        <v>1343</v>
      </c>
      <c r="BS809" s="97" t="s">
        <v>1180</v>
      </c>
      <c r="BT809" s="98">
        <v>1</v>
      </c>
    </row>
    <row r="810" spans="2:72" s="35" customFormat="1" ht="16.5" hidden="1" customHeight="1" thickBot="1" x14ac:dyDescent="0.4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1175</v>
      </c>
      <c r="BR810" s="133" t="s">
        <v>1343</v>
      </c>
      <c r="BS810" s="134"/>
      <c r="BT810" s="135"/>
    </row>
    <row r="811" spans="2:72" s="35" customFormat="1" ht="16.5" hidden="1" customHeight="1" x14ac:dyDescent="0.45">
      <c r="B811" s="119">
        <v>685</v>
      </c>
      <c r="C811" s="81" t="s">
        <v>76</v>
      </c>
      <c r="D811" s="82" t="s">
        <v>77</v>
      </c>
      <c r="E811" s="82" t="s">
        <v>140</v>
      </c>
      <c r="F811" s="82" t="s">
        <v>1387</v>
      </c>
      <c r="G811" s="82" t="s">
        <v>1388</v>
      </c>
      <c r="H811" s="83" t="s">
        <v>1389</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1344</v>
      </c>
      <c r="BH811" s="95"/>
      <c r="BI811" s="95"/>
      <c r="BJ811" s="95" t="s">
        <v>1322</v>
      </c>
      <c r="BK811" s="95" t="s">
        <v>1390</v>
      </c>
      <c r="BL811" s="95"/>
      <c r="BM811" s="95"/>
      <c r="BN811" s="95">
        <v>4009</v>
      </c>
      <c r="BO811" s="95" t="s">
        <v>1125</v>
      </c>
      <c r="BP811" s="95" t="s">
        <v>567</v>
      </c>
      <c r="BQ811" s="89" t="s">
        <v>1175</v>
      </c>
      <c r="BR811" s="96" t="s">
        <v>1343</v>
      </c>
      <c r="BS811" s="97" t="s">
        <v>1180</v>
      </c>
      <c r="BT811" s="98">
        <v>1</v>
      </c>
    </row>
    <row r="812" spans="2:72" s="35" customFormat="1" ht="16.5" hidden="1" customHeight="1" thickBot="1" x14ac:dyDescent="0.4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1175</v>
      </c>
      <c r="BR812" s="133" t="s">
        <v>1343</v>
      </c>
      <c r="BS812" s="134"/>
      <c r="BT812" s="135"/>
    </row>
    <row r="813" spans="2:72" s="35" customFormat="1" ht="16.5" hidden="1" customHeight="1" x14ac:dyDescent="0.45">
      <c r="B813" s="119">
        <v>685</v>
      </c>
      <c r="C813" s="81" t="s">
        <v>76</v>
      </c>
      <c r="D813" s="82" t="s">
        <v>77</v>
      </c>
      <c r="E813" s="82" t="s">
        <v>140</v>
      </c>
      <c r="F813" s="82" t="s">
        <v>825</v>
      </c>
      <c r="G813" s="82" t="s">
        <v>1391</v>
      </c>
      <c r="H813" s="83" t="s">
        <v>1392</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1344</v>
      </c>
      <c r="BH813" s="95"/>
      <c r="BI813" s="95"/>
      <c r="BJ813" s="95" t="s">
        <v>1322</v>
      </c>
      <c r="BK813" s="95" t="s">
        <v>1390</v>
      </c>
      <c r="BL813" s="95"/>
      <c r="BM813" s="95"/>
      <c r="BN813" s="95">
        <v>4009</v>
      </c>
      <c r="BO813" s="95" t="s">
        <v>1125</v>
      </c>
      <c r="BP813" s="95" t="s">
        <v>567</v>
      </c>
      <c r="BQ813" s="89" t="s">
        <v>1175</v>
      </c>
      <c r="BR813" s="96" t="s">
        <v>1343</v>
      </c>
      <c r="BS813" s="97" t="s">
        <v>1180</v>
      </c>
      <c r="BT813" s="98">
        <v>1</v>
      </c>
    </row>
    <row r="814" spans="2:72" s="35" customFormat="1" ht="16.5" hidden="1" customHeight="1" thickBot="1" x14ac:dyDescent="0.4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1175</v>
      </c>
      <c r="BR814" s="133" t="s">
        <v>1343</v>
      </c>
      <c r="BS814" s="134"/>
      <c r="BT814" s="135"/>
    </row>
    <row r="815" spans="2:72" s="35" customFormat="1" ht="16.5" hidden="1" customHeight="1" x14ac:dyDescent="0.45">
      <c r="B815" s="119">
        <v>668</v>
      </c>
      <c r="C815" s="81" t="s">
        <v>76</v>
      </c>
      <c r="D815" s="82" t="s">
        <v>77</v>
      </c>
      <c r="E815" s="82" t="s">
        <v>726</v>
      </c>
      <c r="F815" s="82" t="s">
        <v>783</v>
      </c>
      <c r="G815" s="82" t="s">
        <v>1393</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1394</v>
      </c>
      <c r="BT815" s="98">
        <v>1</v>
      </c>
    </row>
    <row r="816" spans="2:72" s="35" customFormat="1" ht="16.5" hidden="1"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1361</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1362</v>
      </c>
      <c r="BT821" s="118">
        <v>2</v>
      </c>
    </row>
    <row r="822" spans="2:72" s="35" customFormat="1" ht="16.5" hidden="1"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4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45">
      <c r="B832" s="119">
        <v>684</v>
      </c>
      <c r="C832" s="120"/>
      <c r="D832" s="121"/>
      <c r="E832" s="121"/>
      <c r="F832" s="121"/>
      <c r="G832" s="121"/>
      <c r="H832" s="122"/>
      <c r="I832" s="122"/>
      <c r="J832" s="122" t="s">
        <v>1395</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1396</v>
      </c>
      <c r="BT832" s="135">
        <v>1</v>
      </c>
    </row>
    <row r="833" spans="2:72" s="35" customFormat="1" ht="16.5" hidden="1" customHeight="1" x14ac:dyDescent="0.45">
      <c r="B833" s="80">
        <v>458</v>
      </c>
      <c r="C833" s="81" t="s">
        <v>76</v>
      </c>
      <c r="D833" s="82" t="s">
        <v>77</v>
      </c>
      <c r="E833" s="82" t="s">
        <v>557</v>
      </c>
      <c r="F833" s="82" t="s">
        <v>783</v>
      </c>
      <c r="G833" s="82" t="s">
        <v>1397</v>
      </c>
      <c r="H833" s="83" t="s">
        <v>1398</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1248</v>
      </c>
      <c r="BT833" s="98">
        <v>3</v>
      </c>
    </row>
    <row r="834" spans="2:72" s="35" customFormat="1" ht="16.5" hidden="1" customHeight="1" thickBot="1" x14ac:dyDescent="0.4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1399</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1344</v>
      </c>
      <c r="BH835" s="95"/>
      <c r="BI835" s="95"/>
      <c r="BJ835" s="95" t="s">
        <v>1322</v>
      </c>
      <c r="BK835" s="95" t="s">
        <v>1400</v>
      </c>
      <c r="BL835" s="95"/>
      <c r="BM835" s="95"/>
      <c r="BN835" s="95">
        <v>4009</v>
      </c>
      <c r="BO835" s="95" t="s">
        <v>1125</v>
      </c>
      <c r="BP835" s="95" t="s">
        <v>567</v>
      </c>
      <c r="BQ835" s="89" t="s">
        <v>1175</v>
      </c>
      <c r="BR835" s="96" t="s">
        <v>1343</v>
      </c>
      <c r="BS835" s="97" t="s">
        <v>1180</v>
      </c>
      <c r="BT835" s="98">
        <v>1</v>
      </c>
    </row>
    <row r="836" spans="2:72" s="35" customFormat="1" ht="16.5" hidden="1" customHeight="1" thickBot="1" x14ac:dyDescent="0.4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1175</v>
      </c>
      <c r="BR836" s="133" t="s">
        <v>1343</v>
      </c>
      <c r="BS836" s="134"/>
      <c r="BT836" s="135"/>
    </row>
    <row r="837" spans="2:72" s="35" customFormat="1" ht="16.5" hidden="1" customHeight="1" x14ac:dyDescent="0.45">
      <c r="B837" s="119">
        <v>685</v>
      </c>
      <c r="C837" s="81" t="s">
        <v>76</v>
      </c>
      <c r="D837" s="82" t="s">
        <v>77</v>
      </c>
      <c r="E837" s="82" t="s">
        <v>140</v>
      </c>
      <c r="F837" s="82" t="s">
        <v>783</v>
      </c>
      <c r="G837" s="82" t="s">
        <v>1401</v>
      </c>
      <c r="H837" s="83" t="s">
        <v>1402</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1344</v>
      </c>
      <c r="BH837" s="95"/>
      <c r="BI837" s="95"/>
      <c r="BJ837" s="95" t="s">
        <v>1403</v>
      </c>
      <c r="BK837" s="95" t="s">
        <v>1404</v>
      </c>
      <c r="BL837" s="95"/>
      <c r="BM837" s="95"/>
      <c r="BN837" s="95">
        <v>4009</v>
      </c>
      <c r="BO837" s="95" t="s">
        <v>1125</v>
      </c>
      <c r="BP837" s="95" t="s">
        <v>567</v>
      </c>
      <c r="BQ837" s="89" t="s">
        <v>1175</v>
      </c>
      <c r="BR837" s="96" t="s">
        <v>1343</v>
      </c>
      <c r="BS837" s="97" t="s">
        <v>1180</v>
      </c>
      <c r="BT837" s="98">
        <v>1</v>
      </c>
    </row>
    <row r="838" spans="2:72" s="35" customFormat="1" ht="16.5" hidden="1" customHeight="1" thickBot="1" x14ac:dyDescent="0.4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1175</v>
      </c>
      <c r="BR838" s="133" t="s">
        <v>1343</v>
      </c>
      <c r="BS838" s="134"/>
      <c r="BT838" s="135"/>
    </row>
    <row r="839" spans="2:72" s="35" customFormat="1" ht="16.5" hidden="1" customHeight="1" x14ac:dyDescent="0.45">
      <c r="B839" s="119">
        <v>685</v>
      </c>
      <c r="C839" s="81" t="s">
        <v>76</v>
      </c>
      <c r="D839" s="82" t="s">
        <v>77</v>
      </c>
      <c r="E839" s="82" t="s">
        <v>140</v>
      </c>
      <c r="F839" s="82" t="s">
        <v>786</v>
      </c>
      <c r="G839" s="82" t="s">
        <v>1405</v>
      </c>
      <c r="H839" s="83" t="s">
        <v>1406</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1344</v>
      </c>
      <c r="BH839" s="95"/>
      <c r="BI839" s="95"/>
      <c r="BJ839" s="95" t="s">
        <v>1403</v>
      </c>
      <c r="BK839" s="95" t="s">
        <v>1404</v>
      </c>
      <c r="BL839" s="95"/>
      <c r="BM839" s="95"/>
      <c r="BN839" s="95">
        <v>4009</v>
      </c>
      <c r="BO839" s="95" t="s">
        <v>1125</v>
      </c>
      <c r="BP839" s="95" t="s">
        <v>567</v>
      </c>
      <c r="BQ839" s="89" t="s">
        <v>1175</v>
      </c>
      <c r="BR839" s="96" t="s">
        <v>1343</v>
      </c>
      <c r="BS839" s="97" t="s">
        <v>1180</v>
      </c>
      <c r="BT839" s="98">
        <v>1</v>
      </c>
    </row>
    <row r="840" spans="2:72" s="35" customFormat="1" ht="16.5" hidden="1" customHeight="1" thickBot="1" x14ac:dyDescent="0.4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1175</v>
      </c>
      <c r="BR840" s="133" t="s">
        <v>1343</v>
      </c>
      <c r="BS840" s="134"/>
      <c r="BT840" s="135"/>
    </row>
    <row r="841" spans="2:72" s="35" customFormat="1" ht="16.5" hidden="1" customHeight="1" x14ac:dyDescent="0.45">
      <c r="B841" s="119">
        <v>685</v>
      </c>
      <c r="C841" s="81" t="s">
        <v>76</v>
      </c>
      <c r="D841" s="82" t="s">
        <v>77</v>
      </c>
      <c r="E841" s="82" t="s">
        <v>140</v>
      </c>
      <c r="F841" s="82" t="s">
        <v>836</v>
      </c>
      <c r="G841" s="82" t="s">
        <v>1407</v>
      </c>
      <c r="H841" s="83" t="s">
        <v>1408</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1344</v>
      </c>
      <c r="BH841" s="95"/>
      <c r="BI841" s="95"/>
      <c r="BJ841" s="95" t="s">
        <v>1322</v>
      </c>
      <c r="BK841" s="95" t="s">
        <v>1345</v>
      </c>
      <c r="BL841" s="95"/>
      <c r="BM841" s="95"/>
      <c r="BN841" s="95">
        <v>4009</v>
      </c>
      <c r="BO841" s="95" t="s">
        <v>1125</v>
      </c>
      <c r="BP841" s="95" t="s">
        <v>567</v>
      </c>
      <c r="BQ841" s="89" t="s">
        <v>1175</v>
      </c>
      <c r="BR841" s="96" t="s">
        <v>1343</v>
      </c>
      <c r="BS841" s="97" t="s">
        <v>1180</v>
      </c>
      <c r="BT841" s="98">
        <v>1</v>
      </c>
    </row>
    <row r="842" spans="2:72" s="35" customFormat="1" ht="16.5" hidden="1" customHeight="1" thickBot="1" x14ac:dyDescent="0.4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1175</v>
      </c>
      <c r="BR842" s="133" t="s">
        <v>1343</v>
      </c>
      <c r="BS842" s="134"/>
      <c r="BT842" s="135"/>
    </row>
    <row r="843" spans="2:72" s="35" customFormat="1" ht="16.5" hidden="1" customHeight="1" x14ac:dyDescent="0.45">
      <c r="B843" s="119">
        <v>687</v>
      </c>
      <c r="C843" s="81" t="s">
        <v>76</v>
      </c>
      <c r="D843" s="82" t="s">
        <v>77</v>
      </c>
      <c r="E843" s="82" t="s">
        <v>726</v>
      </c>
      <c r="F843" s="82" t="s">
        <v>1351</v>
      </c>
      <c r="G843" s="82" t="s">
        <v>1409</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1167</v>
      </c>
      <c r="BT843" s="98">
        <v>3</v>
      </c>
    </row>
    <row r="844" spans="2:72" s="35" customFormat="1" ht="16.5" hidden="1"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1361</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1362</v>
      </c>
      <c r="BT849" s="118">
        <v>2</v>
      </c>
    </row>
    <row r="850" spans="2:72" s="35" customFormat="1" ht="16.5" hidden="1"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4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1351</v>
      </c>
      <c r="G860" s="82" t="s">
        <v>1410</v>
      </c>
      <c r="H860" s="83" t="s">
        <v>1411</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1248</v>
      </c>
      <c r="BT860" s="98">
        <v>3</v>
      </c>
    </row>
    <row r="861" spans="2:72" s="35" customFormat="1" ht="16.5" hidden="1" customHeight="1" thickBot="1" x14ac:dyDescent="0.4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5">
      <c r="B862" s="119">
        <v>703</v>
      </c>
      <c r="C862" s="81" t="s">
        <v>76</v>
      </c>
      <c r="D862" s="82" t="s">
        <v>77</v>
      </c>
      <c r="E862" s="82" t="s">
        <v>726</v>
      </c>
      <c r="F862" s="82" t="s">
        <v>1412</v>
      </c>
      <c r="G862" s="82" t="s">
        <v>1413</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1167</v>
      </c>
      <c r="BT862" s="98">
        <v>3</v>
      </c>
    </row>
    <row r="863" spans="2:72" s="35" customFormat="1" ht="16.5" hidden="1"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1361</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1362</v>
      </c>
      <c r="BT868" s="118">
        <v>2</v>
      </c>
    </row>
    <row r="869" spans="2:72" s="35" customFormat="1" ht="16.5" hidden="1"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4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1412</v>
      </c>
      <c r="G879" s="82" t="s">
        <v>1414</v>
      </c>
      <c r="H879" s="83" t="s">
        <v>1415</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1248</v>
      </c>
      <c r="BT879" s="98">
        <v>3</v>
      </c>
    </row>
    <row r="880" spans="2:72" s="35" customFormat="1" ht="16.5" hidden="1" customHeight="1" thickBot="1" x14ac:dyDescent="0.4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1322</v>
      </c>
      <c r="BK881" s="95" t="s">
        <v>1400</v>
      </c>
      <c r="BL881" s="95"/>
      <c r="BM881" s="95"/>
      <c r="BN881" s="95">
        <v>4009</v>
      </c>
      <c r="BO881" s="95" t="s">
        <v>1125</v>
      </c>
      <c r="BP881" s="95" t="s">
        <v>567</v>
      </c>
      <c r="BQ881" s="89" t="s">
        <v>1175</v>
      </c>
      <c r="BR881" s="96" t="s">
        <v>1343</v>
      </c>
      <c r="BS881" s="97" t="s">
        <v>1346</v>
      </c>
      <c r="BT881" s="98">
        <v>1</v>
      </c>
    </row>
    <row r="882" spans="2:72" s="35" customFormat="1" ht="16.5" hidden="1" customHeight="1" thickBot="1" x14ac:dyDescent="0.4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1175</v>
      </c>
      <c r="BR882" s="133" t="s">
        <v>1343</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1322</v>
      </c>
      <c r="BK883" s="95" t="s">
        <v>1400</v>
      </c>
      <c r="BL883" s="95"/>
      <c r="BM883" s="95"/>
      <c r="BN883" s="95">
        <v>4009</v>
      </c>
      <c r="BO883" s="95" t="s">
        <v>1125</v>
      </c>
      <c r="BP883" s="95" t="s">
        <v>567</v>
      </c>
      <c r="BQ883" s="89" t="s">
        <v>1175</v>
      </c>
      <c r="BR883" s="96" t="s">
        <v>1343</v>
      </c>
      <c r="BS883" s="97" t="s">
        <v>1346</v>
      </c>
      <c r="BT883" s="98">
        <v>1</v>
      </c>
    </row>
    <row r="884" spans="2:72" s="35" customFormat="1" ht="16.5" hidden="1" customHeight="1" thickBot="1" x14ac:dyDescent="0.4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1175</v>
      </c>
      <c r="BR884" s="133" t="s">
        <v>1343</v>
      </c>
      <c r="BS884" s="134"/>
      <c r="BT884" s="135"/>
    </row>
    <row r="885" spans="2:72" s="35" customFormat="1" ht="16.5" hidden="1" customHeight="1" x14ac:dyDescent="0.45">
      <c r="B885" s="119">
        <v>723</v>
      </c>
      <c r="C885" s="81" t="s">
        <v>76</v>
      </c>
      <c r="D885" s="82" t="s">
        <v>77</v>
      </c>
      <c r="E885" s="82" t="s">
        <v>726</v>
      </c>
      <c r="F885" s="82" t="s">
        <v>1416</v>
      </c>
      <c r="G885" s="82" t="s">
        <v>1417</v>
      </c>
      <c r="H885" s="83" t="s">
        <v>753</v>
      </c>
      <c r="I885" s="83"/>
      <c r="J885" s="83"/>
      <c r="K885" s="83"/>
      <c r="L885" s="83" t="s">
        <v>1418</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1373</v>
      </c>
      <c r="BT885" s="98">
        <v>3</v>
      </c>
    </row>
    <row r="886" spans="2:72" s="35" customFormat="1" ht="16.5" hidden="1"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4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1416</v>
      </c>
      <c r="G901" s="82" t="s">
        <v>1419</v>
      </c>
      <c r="H901" s="83" t="s">
        <v>1420</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1248</v>
      </c>
      <c r="BT901" s="98">
        <v>3</v>
      </c>
    </row>
    <row r="902" spans="2:72" s="35" customFormat="1" ht="16.5" hidden="1" customHeight="1" thickBot="1" x14ac:dyDescent="0.4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1175</v>
      </c>
      <c r="BR903" s="96" t="s">
        <v>1343</v>
      </c>
      <c r="BS903" s="97"/>
      <c r="BT903" s="98"/>
    </row>
    <row r="904" spans="2:72" s="35" customFormat="1" ht="16.5" hidden="1" customHeight="1" thickBot="1" x14ac:dyDescent="0.4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1175</v>
      </c>
      <c r="BR904" s="133" t="s">
        <v>1343</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1175</v>
      </c>
      <c r="BR905" s="96"/>
      <c r="BS905" s="97"/>
      <c r="BT905" s="98"/>
    </row>
    <row r="906" spans="2:72" s="35" customFormat="1" ht="16.5" hidden="1" customHeight="1" thickBot="1" x14ac:dyDescent="0.4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1175</v>
      </c>
      <c r="BR906" s="133"/>
      <c r="BS906" s="134"/>
      <c r="BT906" s="135"/>
    </row>
    <row r="907" spans="2:72" s="35" customFormat="1" ht="16.5" hidden="1" customHeight="1" x14ac:dyDescent="0.45">
      <c r="B907" s="119">
        <v>743</v>
      </c>
      <c r="C907" s="81" t="s">
        <v>76</v>
      </c>
      <c r="D907" s="82" t="s">
        <v>77</v>
      </c>
      <c r="E907" s="82" t="s">
        <v>726</v>
      </c>
      <c r="F907" s="82" t="s">
        <v>599</v>
      </c>
      <c r="G907" s="82" t="s">
        <v>1421</v>
      </c>
      <c r="H907" s="83" t="s">
        <v>760</v>
      </c>
      <c r="I907" s="83"/>
      <c r="J907" s="83" t="s">
        <v>1360</v>
      </c>
      <c r="K907" s="83"/>
      <c r="L907" s="83" t="s">
        <v>1422</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1423</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4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1424</v>
      </c>
      <c r="H917" s="83" t="s">
        <v>762</v>
      </c>
      <c r="I917" s="83"/>
      <c r="J917" s="83" t="s">
        <v>1360</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1425</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4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1360</v>
      </c>
      <c r="K922" s="83"/>
      <c r="L922" s="83" t="s">
        <v>1426</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4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1175</v>
      </c>
      <c r="BR927" s="96"/>
      <c r="BS927" s="97"/>
      <c r="BT927" s="98"/>
    </row>
    <row r="928" spans="2:72" s="35" customFormat="1" ht="16.5" customHeight="1" x14ac:dyDescent="0.4">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1175</v>
      </c>
      <c r="BR928" s="116"/>
      <c r="BS928" s="117"/>
      <c r="BT928" s="118"/>
    </row>
    <row r="929" spans="2:72" s="35" customFormat="1" ht="16.5" customHeight="1" thickBot="1" x14ac:dyDescent="0.4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1175</v>
      </c>
      <c r="BR929" s="133"/>
      <c r="BS929" s="134"/>
      <c r="BT929" s="135"/>
    </row>
    <row r="930" spans="2:72" s="35" customFormat="1" ht="16.5" customHeight="1" x14ac:dyDescent="0.4">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1175</v>
      </c>
      <c r="BR930" s="96"/>
      <c r="BS930" s="97"/>
      <c r="BT930" s="98"/>
    </row>
    <row r="931" spans="2:72" s="35" customFormat="1" ht="16.5" customHeight="1" x14ac:dyDescent="0.4">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1175</v>
      </c>
      <c r="BR931" s="116"/>
      <c r="BS931" s="117"/>
      <c r="BT931" s="118"/>
    </row>
    <row r="932" spans="2:72" s="35" customFormat="1" ht="16.5" customHeight="1" x14ac:dyDescent="0.4">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1175</v>
      </c>
      <c r="BR932" s="133"/>
      <c r="BS932" s="134"/>
      <c r="BT932" s="135"/>
    </row>
    <row r="933" spans="2:72" s="35" customFormat="1" ht="16.5" hidden="1" customHeight="1" x14ac:dyDescent="0.4">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1322</v>
      </c>
      <c r="BK933" s="95" t="s">
        <v>1427</v>
      </c>
      <c r="BL933" s="95"/>
      <c r="BM933" s="95" t="s">
        <v>772</v>
      </c>
      <c r="BN933" s="95">
        <v>4010</v>
      </c>
      <c r="BO933" s="95" t="s">
        <v>1125</v>
      </c>
      <c r="BP933" s="95" t="s">
        <v>567</v>
      </c>
      <c r="BQ933" s="89" t="s">
        <v>1175</v>
      </c>
      <c r="BR933" s="96"/>
      <c r="BS933" s="97" t="s">
        <v>1346</v>
      </c>
      <c r="BT933" s="98">
        <v>1</v>
      </c>
    </row>
    <row r="934" spans="2:72" s="35" customFormat="1" ht="16.5" hidden="1" customHeight="1" thickBot="1" x14ac:dyDescent="0.4">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1175</v>
      </c>
      <c r="BR934" s="133"/>
      <c r="BS934" s="134"/>
      <c r="BT934" s="135"/>
    </row>
    <row r="935" spans="2:72" s="35" customFormat="1" ht="16.5" hidden="1" customHeight="1" x14ac:dyDescent="0.4">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1322</v>
      </c>
      <c r="BK935" s="95" t="s">
        <v>1427</v>
      </c>
      <c r="BL935" s="95"/>
      <c r="BM935" s="95" t="s">
        <v>772</v>
      </c>
      <c r="BN935" s="95">
        <v>4010</v>
      </c>
      <c r="BO935" s="95" t="s">
        <v>1125</v>
      </c>
      <c r="BP935" s="95" t="s">
        <v>567</v>
      </c>
      <c r="BQ935" s="89" t="s">
        <v>1175</v>
      </c>
      <c r="BR935" s="96"/>
      <c r="BS935" s="97" t="s">
        <v>1346</v>
      </c>
      <c r="BT935" s="98">
        <v>1</v>
      </c>
    </row>
    <row r="936" spans="2:72" s="35" customFormat="1" ht="16.5" hidden="1" customHeight="1" thickBot="1" x14ac:dyDescent="0.4">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1175</v>
      </c>
      <c r="BR936" s="133"/>
      <c r="BS936" s="134"/>
      <c r="BT936" s="135"/>
    </row>
    <row r="937" spans="2:72" s="35" customFormat="1" ht="16.5" hidden="1" customHeight="1" x14ac:dyDescent="0.4">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1428</v>
      </c>
      <c r="BT937" s="98">
        <v>1</v>
      </c>
    </row>
    <row r="938" spans="2:72" s="35" customFormat="1" ht="16.5" hidden="1" customHeight="1" thickBot="1" x14ac:dyDescent="0.4">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1428</v>
      </c>
      <c r="BT939" s="98">
        <v>1</v>
      </c>
    </row>
    <row r="940" spans="2:72" s="35" customFormat="1" ht="16.5" hidden="1" customHeight="1" thickBot="1" x14ac:dyDescent="0.4">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1344</v>
      </c>
      <c r="BH941" s="95"/>
      <c r="BI941" s="95"/>
      <c r="BJ941" s="95" t="s">
        <v>1322</v>
      </c>
      <c r="BK941" s="95" t="s">
        <v>1429</v>
      </c>
      <c r="BL941" s="95"/>
      <c r="BM941" s="95" t="s">
        <v>772</v>
      </c>
      <c r="BN941" s="95">
        <v>4010</v>
      </c>
      <c r="BO941" s="95" t="s">
        <v>1125</v>
      </c>
      <c r="BP941" s="95" t="s">
        <v>144</v>
      </c>
      <c r="BQ941" s="89" t="s">
        <v>1175</v>
      </c>
      <c r="BR941" s="96"/>
      <c r="BS941" s="97" t="s">
        <v>1346</v>
      </c>
      <c r="BT941" s="98">
        <v>1</v>
      </c>
    </row>
    <row r="942" spans="2:72" s="35" customFormat="1" ht="16.5" hidden="1" customHeight="1" thickBot="1" x14ac:dyDescent="0.4">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1175</v>
      </c>
      <c r="BR942" s="133"/>
      <c r="BS942" s="134"/>
      <c r="BT942" s="135"/>
    </row>
    <row r="943" spans="2:72" s="35" customFormat="1" ht="16.5" hidden="1" customHeight="1" x14ac:dyDescent="0.4">
      <c r="B943" s="119">
        <v>779</v>
      </c>
      <c r="C943" s="81" t="s">
        <v>76</v>
      </c>
      <c r="D943" s="82" t="s">
        <v>77</v>
      </c>
      <c r="E943" s="82" t="s">
        <v>192</v>
      </c>
      <c r="F943" s="82" t="s">
        <v>781</v>
      </c>
      <c r="G943" s="82" t="s">
        <v>782</v>
      </c>
      <c r="H943" s="83" t="s">
        <v>1430</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1344</v>
      </c>
      <c r="BH943" s="95"/>
      <c r="BI943" s="95"/>
      <c r="BJ943" s="95" t="s">
        <v>1322</v>
      </c>
      <c r="BK943" s="95" t="s">
        <v>1429</v>
      </c>
      <c r="BL943" s="95"/>
      <c r="BM943" s="95" t="s">
        <v>772</v>
      </c>
      <c r="BN943" s="95">
        <v>4010</v>
      </c>
      <c r="BO943" s="95" t="s">
        <v>1125</v>
      </c>
      <c r="BP943" s="95" t="s">
        <v>144</v>
      </c>
      <c r="BQ943" s="89" t="s">
        <v>1175</v>
      </c>
      <c r="BR943" s="96"/>
      <c r="BS943" s="97" t="s">
        <v>1305</v>
      </c>
      <c r="BT943" s="98">
        <v>2</v>
      </c>
    </row>
    <row r="944" spans="2:72" s="35" customFormat="1" ht="16.5" hidden="1" customHeight="1" thickBot="1" x14ac:dyDescent="0.4">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1175</v>
      </c>
      <c r="BR944" s="133"/>
      <c r="BS944" s="134"/>
      <c r="BT944" s="135"/>
    </row>
    <row r="945" spans="2:72" s="35" customFormat="1" ht="16.5" hidden="1" customHeight="1" x14ac:dyDescent="0.4">
      <c r="B945" s="119">
        <v>779</v>
      </c>
      <c r="C945" s="81" t="s">
        <v>76</v>
      </c>
      <c r="D945" s="82" t="s">
        <v>77</v>
      </c>
      <c r="E945" s="82" t="s">
        <v>192</v>
      </c>
      <c r="F945" s="82"/>
      <c r="G945" s="82" t="s">
        <v>1431</v>
      </c>
      <c r="H945" s="83" t="s">
        <v>1432</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1344</v>
      </c>
      <c r="BH945" s="95"/>
      <c r="BI945" s="95"/>
      <c r="BJ945" s="95" t="s">
        <v>1322</v>
      </c>
      <c r="BK945" s="95" t="s">
        <v>1427</v>
      </c>
      <c r="BL945" s="95"/>
      <c r="BM945" s="95" t="s">
        <v>772</v>
      </c>
      <c r="BN945" s="95">
        <v>4010</v>
      </c>
      <c r="BO945" s="95" t="s">
        <v>1125</v>
      </c>
      <c r="BP945" s="95" t="s">
        <v>144</v>
      </c>
      <c r="BQ945" s="89" t="s">
        <v>1175</v>
      </c>
      <c r="BR945" s="96"/>
      <c r="BS945" s="97" t="s">
        <v>1180</v>
      </c>
      <c r="BT945" s="98">
        <v>2</v>
      </c>
    </row>
    <row r="946" spans="2:72" s="35" customFormat="1" ht="16.5" hidden="1" customHeight="1" thickBot="1" x14ac:dyDescent="0.4">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1175</v>
      </c>
      <c r="BR946" s="133"/>
      <c r="BS946" s="134"/>
      <c r="BT946" s="135"/>
    </row>
    <row r="947" spans="2:72" s="35" customFormat="1" ht="16.5" hidden="1" customHeight="1" x14ac:dyDescent="0.4">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1321</v>
      </c>
      <c r="BH947" s="95"/>
      <c r="BI947" s="95"/>
      <c r="BJ947" s="95" t="s">
        <v>1322</v>
      </c>
      <c r="BK947" s="95" t="s">
        <v>1433</v>
      </c>
      <c r="BL947" s="95"/>
      <c r="BM947" s="95" t="s">
        <v>772</v>
      </c>
      <c r="BN947" s="95">
        <v>4010</v>
      </c>
      <c r="BO947" s="95" t="s">
        <v>1125</v>
      </c>
      <c r="BP947" s="95" t="s">
        <v>144</v>
      </c>
      <c r="BQ947" s="89" t="s">
        <v>1175</v>
      </c>
      <c r="BR947" s="96"/>
      <c r="BS947" s="97" t="s">
        <v>1434</v>
      </c>
      <c r="BT947" s="98">
        <v>2</v>
      </c>
    </row>
    <row r="948" spans="2:72" s="35" customFormat="1" ht="16.5" hidden="1" customHeight="1" thickBot="1" x14ac:dyDescent="0.4">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1175</v>
      </c>
      <c r="BR948" s="133"/>
      <c r="BS948" s="134"/>
      <c r="BT948" s="135"/>
    </row>
    <row r="949" spans="2:72" s="35" customFormat="1" ht="16.5" hidden="1" customHeight="1" x14ac:dyDescent="0.4">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1321</v>
      </c>
      <c r="BH949" s="95"/>
      <c r="BI949" s="95"/>
      <c r="BJ949" s="95" t="s">
        <v>1322</v>
      </c>
      <c r="BK949" s="95" t="s">
        <v>1433</v>
      </c>
      <c r="BL949" s="95"/>
      <c r="BM949" s="95" t="s">
        <v>772</v>
      </c>
      <c r="BN949" s="95">
        <v>4010</v>
      </c>
      <c r="BO949" s="95" t="s">
        <v>1125</v>
      </c>
      <c r="BP949" s="95" t="s">
        <v>144</v>
      </c>
      <c r="BQ949" s="89" t="s">
        <v>1175</v>
      </c>
      <c r="BR949" s="96"/>
      <c r="BS949" s="97" t="s">
        <v>1434</v>
      </c>
      <c r="BT949" s="98">
        <v>2</v>
      </c>
    </row>
    <row r="950" spans="2:72" s="35" customFormat="1" ht="16.5" hidden="1" customHeight="1" thickBot="1" x14ac:dyDescent="0.4">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1175</v>
      </c>
      <c r="BR950" s="133"/>
      <c r="BS950" s="134"/>
      <c r="BT950" s="135"/>
    </row>
    <row r="951" spans="2:72" s="35" customFormat="1" ht="16.5" hidden="1" customHeight="1" x14ac:dyDescent="0.4">
      <c r="B951" s="119">
        <v>785</v>
      </c>
      <c r="C951" s="81" t="s">
        <v>76</v>
      </c>
      <c r="D951" s="82" t="s">
        <v>77</v>
      </c>
      <c r="E951" s="82" t="s">
        <v>111</v>
      </c>
      <c r="F951" s="82" t="s">
        <v>602</v>
      </c>
      <c r="G951" s="82" t="s">
        <v>789</v>
      </c>
      <c r="H951" s="83" t="s">
        <v>1435</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1281</v>
      </c>
      <c r="AP951" s="88"/>
      <c r="AQ951" s="89"/>
      <c r="AR951" s="89">
        <v>1</v>
      </c>
      <c r="AS951" s="90"/>
      <c r="AT951" s="88"/>
      <c r="AU951" s="89"/>
      <c r="AV951" s="89"/>
      <c r="AW951" s="90"/>
      <c r="AX951" s="91"/>
      <c r="AY951" s="92"/>
      <c r="AZ951" s="92"/>
      <c r="BA951" s="93"/>
      <c r="BB951" s="91"/>
      <c r="BC951" s="92"/>
      <c r="BD951" s="92"/>
      <c r="BE951" s="93"/>
      <c r="BF951" s="94" t="s">
        <v>1436</v>
      </c>
      <c r="BG951" s="95"/>
      <c r="BH951" s="95"/>
      <c r="BI951" s="95"/>
      <c r="BJ951" s="95" t="s">
        <v>1437</v>
      </c>
      <c r="BK951" s="95" t="s">
        <v>1438</v>
      </c>
      <c r="BL951" s="95"/>
      <c r="BM951" s="95" t="s">
        <v>772</v>
      </c>
      <c r="BN951" s="95">
        <v>4010</v>
      </c>
      <c r="BO951" s="95" t="s">
        <v>1122</v>
      </c>
      <c r="BP951" s="95" t="s">
        <v>684</v>
      </c>
      <c r="BQ951" s="89" t="s">
        <v>1175</v>
      </c>
      <c r="BR951" s="96"/>
      <c r="BS951" s="97" t="s">
        <v>1346</v>
      </c>
      <c r="BT951" s="98">
        <v>1</v>
      </c>
    </row>
    <row r="952" spans="2:72" s="35" customFormat="1" ht="16.5" hidden="1" customHeight="1" thickBot="1" x14ac:dyDescent="0.4">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1439</v>
      </c>
      <c r="BG952" s="132"/>
      <c r="BH952" s="132"/>
      <c r="BI952" s="132">
        <v>240</v>
      </c>
      <c r="BJ952" s="132" t="s">
        <v>1437</v>
      </c>
      <c r="BK952" s="132" t="s">
        <v>1440</v>
      </c>
      <c r="BL952" s="132"/>
      <c r="BM952" s="132"/>
      <c r="BN952" s="132"/>
      <c r="BO952" s="132" t="s">
        <v>1122</v>
      </c>
      <c r="BP952" s="132"/>
      <c r="BQ952" s="72" t="s">
        <v>1175</v>
      </c>
      <c r="BR952" s="133"/>
      <c r="BS952" s="134"/>
      <c r="BT952" s="135"/>
    </row>
    <row r="953" spans="2:72" s="35" customFormat="1" ht="16.5" hidden="1" customHeight="1" x14ac:dyDescent="0.4">
      <c r="B953" s="183">
        <v>785</v>
      </c>
      <c r="C953" s="148" t="s">
        <v>76</v>
      </c>
      <c r="D953" s="149" t="s">
        <v>77</v>
      </c>
      <c r="E953" s="149" t="s">
        <v>111</v>
      </c>
      <c r="F953" s="149" t="s">
        <v>580</v>
      </c>
      <c r="G953" s="149" t="s">
        <v>1441</v>
      </c>
      <c r="H953" s="150" t="s">
        <v>1442</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1281</v>
      </c>
      <c r="AP953" s="156"/>
      <c r="AQ953" s="157"/>
      <c r="AR953" s="157">
        <v>1</v>
      </c>
      <c r="AS953" s="158"/>
      <c r="AT953" s="156"/>
      <c r="AU953" s="157"/>
      <c r="AV953" s="157"/>
      <c r="AW953" s="158"/>
      <c r="AX953" s="159"/>
      <c r="AY953" s="160"/>
      <c r="AZ953" s="160"/>
      <c r="BA953" s="161"/>
      <c r="BB953" s="159"/>
      <c r="BC953" s="160"/>
      <c r="BD953" s="160"/>
      <c r="BE953" s="161"/>
      <c r="BF953" s="162" t="s">
        <v>1436</v>
      </c>
      <c r="BG953" s="163"/>
      <c r="BH953" s="163"/>
      <c r="BI953" s="163"/>
      <c r="BJ953" s="163" t="s">
        <v>1437</v>
      </c>
      <c r="BK953" s="163" t="s">
        <v>1438</v>
      </c>
      <c r="BL953" s="163"/>
      <c r="BM953" s="163" t="s">
        <v>772</v>
      </c>
      <c r="BN953" s="163">
        <v>4010</v>
      </c>
      <c r="BO953" s="163" t="s">
        <v>1122</v>
      </c>
      <c r="BP953" s="163" t="s">
        <v>684</v>
      </c>
      <c r="BQ953" s="157"/>
      <c r="BR953" s="164"/>
      <c r="BS953" s="97" t="s">
        <v>1443</v>
      </c>
      <c r="BT953" s="98">
        <v>2</v>
      </c>
    </row>
    <row r="954" spans="2:72" s="35" customFormat="1" ht="16.5" hidden="1" customHeight="1" thickBot="1" x14ac:dyDescent="0.4">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1439</v>
      </c>
      <c r="BG954" s="199"/>
      <c r="BH954" s="199"/>
      <c r="BI954" s="199">
        <v>240</v>
      </c>
      <c r="BJ954" s="199" t="s">
        <v>1437</v>
      </c>
      <c r="BK954" s="199" t="s">
        <v>1440</v>
      </c>
      <c r="BL954" s="199"/>
      <c r="BM954" s="199"/>
      <c r="BN954" s="199"/>
      <c r="BO954" s="199" t="s">
        <v>1122</v>
      </c>
      <c r="BP954" s="199"/>
      <c r="BQ954" s="193"/>
      <c r="BR954" s="200"/>
      <c r="BS954" s="134"/>
      <c r="BT954" s="135"/>
    </row>
    <row r="955" spans="2:72" s="35" customFormat="1" ht="16.5" hidden="1" customHeight="1" thickBot="1" x14ac:dyDescent="0.4">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1281</v>
      </c>
      <c r="AP955" s="88"/>
      <c r="AQ955" s="89"/>
      <c r="AR955" s="89">
        <v>1</v>
      </c>
      <c r="AS955" s="90"/>
      <c r="AT955" s="88"/>
      <c r="AU955" s="89"/>
      <c r="AV955" s="89"/>
      <c r="AW955" s="90"/>
      <c r="AX955" s="91"/>
      <c r="AY955" s="92"/>
      <c r="AZ955" s="92"/>
      <c r="BA955" s="93"/>
      <c r="BB955" s="91"/>
      <c r="BC955" s="92"/>
      <c r="BD955" s="92"/>
      <c r="BE955" s="93"/>
      <c r="BF955" s="94" t="s">
        <v>1436</v>
      </c>
      <c r="BG955" s="95"/>
      <c r="BH955" s="95"/>
      <c r="BI955" s="95"/>
      <c r="BJ955" s="95" t="s">
        <v>1444</v>
      </c>
      <c r="BK955" s="95" t="s">
        <v>1445</v>
      </c>
      <c r="BL955" s="95"/>
      <c r="BM955" s="95" t="s">
        <v>772</v>
      </c>
      <c r="BN955" s="95">
        <v>4010</v>
      </c>
      <c r="BO955" s="95" t="s">
        <v>1122</v>
      </c>
      <c r="BP955" s="95" t="s">
        <v>684</v>
      </c>
      <c r="BQ955" s="89" t="s">
        <v>1175</v>
      </c>
      <c r="BR955" s="96"/>
      <c r="BS955" s="97" t="s">
        <v>1346</v>
      </c>
      <c r="BT955" s="98">
        <v>1</v>
      </c>
    </row>
    <row r="956" spans="2:72" s="35" customFormat="1" ht="16.5" hidden="1" customHeight="1" thickBot="1" x14ac:dyDescent="0.4">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1439</v>
      </c>
      <c r="BG956" s="132"/>
      <c r="BH956" s="132"/>
      <c r="BI956" s="132">
        <v>240</v>
      </c>
      <c r="BJ956" s="95" t="s">
        <v>1444</v>
      </c>
      <c r="BK956" s="132" t="s">
        <v>1440</v>
      </c>
      <c r="BL956" s="132"/>
      <c r="BM956" s="132"/>
      <c r="BN956" s="132"/>
      <c r="BO956" s="132" t="s">
        <v>1122</v>
      </c>
      <c r="BP956" s="132"/>
      <c r="BQ956" s="72" t="s">
        <v>1175</v>
      </c>
      <c r="BR956" s="133"/>
      <c r="BS956" s="134"/>
      <c r="BT956" s="135"/>
    </row>
    <row r="957" spans="2:72" s="35" customFormat="1" ht="16.5" hidden="1" customHeight="1" x14ac:dyDescent="0.4">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1344</v>
      </c>
      <c r="BH957" s="95"/>
      <c r="BI957" s="95"/>
      <c r="BJ957" s="95" t="s">
        <v>1322</v>
      </c>
      <c r="BK957" s="95" t="s">
        <v>1400</v>
      </c>
      <c r="BL957" s="95"/>
      <c r="BM957" s="95" t="s">
        <v>772</v>
      </c>
      <c r="BN957" s="95">
        <v>4010</v>
      </c>
      <c r="BO957" s="95" t="s">
        <v>1125</v>
      </c>
      <c r="BP957" s="95" t="s">
        <v>567</v>
      </c>
      <c r="BQ957" s="89" t="s">
        <v>1175</v>
      </c>
      <c r="BR957" s="96"/>
      <c r="BS957" s="97" t="s">
        <v>1446</v>
      </c>
      <c r="BT957" s="98">
        <v>3</v>
      </c>
    </row>
    <row r="958" spans="2:72" s="35" customFormat="1" ht="16.5" hidden="1" customHeight="1" thickBot="1" x14ac:dyDescent="0.4">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1175</v>
      </c>
      <c r="BR958" s="133"/>
      <c r="BS958" s="134"/>
      <c r="BT958" s="135"/>
    </row>
    <row r="959" spans="2:72" s="35" customFormat="1" ht="16.5" hidden="1" customHeight="1" x14ac:dyDescent="0.4">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1344</v>
      </c>
      <c r="BH959" s="95"/>
      <c r="BI959" s="95"/>
      <c r="BJ959" s="95" t="s">
        <v>1322</v>
      </c>
      <c r="BK959" s="95" t="s">
        <v>1400</v>
      </c>
      <c r="BL959" s="95"/>
      <c r="BM959" s="95" t="s">
        <v>772</v>
      </c>
      <c r="BN959" s="95">
        <v>4010</v>
      </c>
      <c r="BO959" s="95" t="s">
        <v>1125</v>
      </c>
      <c r="BP959" s="95" t="s">
        <v>567</v>
      </c>
      <c r="BQ959" s="89" t="s">
        <v>1175</v>
      </c>
      <c r="BR959" s="96"/>
      <c r="BS959" s="97" t="s">
        <v>1346</v>
      </c>
      <c r="BT959" s="98">
        <v>1</v>
      </c>
    </row>
    <row r="960" spans="2:72" s="35" customFormat="1" ht="16.5" hidden="1" customHeight="1" thickBot="1" x14ac:dyDescent="0.4">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1175</v>
      </c>
      <c r="BR960" s="133"/>
      <c r="BS960" s="134"/>
      <c r="BT960" s="135"/>
    </row>
    <row r="961" spans="2:72" s="35" customFormat="1" ht="16.5" hidden="1" customHeight="1" x14ac:dyDescent="0.4">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1344</v>
      </c>
      <c r="BH961" s="95"/>
      <c r="BI961" s="95"/>
      <c r="BJ961" s="95" t="s">
        <v>1322</v>
      </c>
      <c r="BK961" s="95" t="s">
        <v>1429</v>
      </c>
      <c r="BL961" s="95"/>
      <c r="BM961" s="95" t="s">
        <v>772</v>
      </c>
      <c r="BN961" s="95">
        <v>4010</v>
      </c>
      <c r="BO961" s="95" t="s">
        <v>1125</v>
      </c>
      <c r="BP961" s="95" t="s">
        <v>567</v>
      </c>
      <c r="BQ961" s="89" t="s">
        <v>1175</v>
      </c>
      <c r="BR961" s="96"/>
      <c r="BS961" s="97" t="s">
        <v>1344</v>
      </c>
      <c r="BT961" s="98">
        <v>2</v>
      </c>
    </row>
    <row r="962" spans="2:72" s="35" customFormat="1" ht="16.5" hidden="1" customHeight="1" thickBot="1" x14ac:dyDescent="0.4">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1175</v>
      </c>
      <c r="BR962" s="133"/>
      <c r="BS962" s="134"/>
      <c r="BT962" s="135"/>
    </row>
    <row r="963" spans="2:72" s="35" customFormat="1" ht="16.5" hidden="1" customHeight="1" x14ac:dyDescent="0.4">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1344</v>
      </c>
      <c r="BH963" s="95"/>
      <c r="BI963" s="95"/>
      <c r="BJ963" s="95" t="s">
        <v>1322</v>
      </c>
      <c r="BK963" s="95" t="s">
        <v>1400</v>
      </c>
      <c r="BL963" s="95"/>
      <c r="BM963" s="95" t="s">
        <v>772</v>
      </c>
      <c r="BN963" s="95">
        <v>4010</v>
      </c>
      <c r="BO963" s="95" t="s">
        <v>1125</v>
      </c>
      <c r="BP963" s="95" t="s">
        <v>567</v>
      </c>
      <c r="BQ963" s="89" t="s">
        <v>1175</v>
      </c>
      <c r="BR963" s="96"/>
      <c r="BS963" s="97" t="s">
        <v>1346</v>
      </c>
      <c r="BT963" s="98">
        <v>1</v>
      </c>
    </row>
    <row r="964" spans="2:72" s="35" customFormat="1" ht="16.5" hidden="1" customHeight="1" thickBot="1" x14ac:dyDescent="0.4">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1175</v>
      </c>
      <c r="BR964" s="133"/>
      <c r="BS964" s="134"/>
      <c r="BT964" s="135"/>
    </row>
    <row r="965" spans="2:72" s="35" customFormat="1" ht="16.5" hidden="1" customHeight="1" x14ac:dyDescent="0.4">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1344</v>
      </c>
      <c r="BH965" s="95"/>
      <c r="BI965" s="95"/>
      <c r="BJ965" s="95" t="s">
        <v>1322</v>
      </c>
      <c r="BK965" s="95" t="s">
        <v>1400</v>
      </c>
      <c r="BL965" s="95"/>
      <c r="BM965" s="95" t="s">
        <v>772</v>
      </c>
      <c r="BN965" s="95">
        <v>4010</v>
      </c>
      <c r="BO965" s="95" t="s">
        <v>1125</v>
      </c>
      <c r="BP965" s="95" t="s">
        <v>567</v>
      </c>
      <c r="BQ965" s="89" t="s">
        <v>1175</v>
      </c>
      <c r="BR965" s="96"/>
      <c r="BS965" s="97" t="s">
        <v>1346</v>
      </c>
      <c r="BT965" s="98">
        <v>1</v>
      </c>
    </row>
    <row r="966" spans="2:72" s="35" customFormat="1" ht="16.5" hidden="1" customHeight="1" thickBot="1" x14ac:dyDescent="0.4">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1175</v>
      </c>
      <c r="BR966" s="133"/>
      <c r="BS966" s="134"/>
      <c r="BT966" s="135"/>
    </row>
    <row r="967" spans="2:72" s="35" customFormat="1" ht="16.5" hidden="1" customHeight="1" x14ac:dyDescent="0.4">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1344</v>
      </c>
      <c r="BH967" s="95"/>
      <c r="BI967" s="95"/>
      <c r="BJ967" s="95" t="s">
        <v>1322</v>
      </c>
      <c r="BK967" s="95" t="s">
        <v>1429</v>
      </c>
      <c r="BL967" s="95"/>
      <c r="BM967" s="95" t="s">
        <v>772</v>
      </c>
      <c r="BN967" s="95">
        <v>4010</v>
      </c>
      <c r="BO967" s="95" t="s">
        <v>1125</v>
      </c>
      <c r="BP967" s="95" t="s">
        <v>567</v>
      </c>
      <c r="BQ967" s="89" t="s">
        <v>1175</v>
      </c>
      <c r="BR967" s="96"/>
      <c r="BS967" s="97" t="s">
        <v>1344</v>
      </c>
      <c r="BT967" s="98">
        <v>2</v>
      </c>
    </row>
    <row r="968" spans="2:72" s="35" customFormat="1" ht="16.5" hidden="1" customHeight="1" thickBot="1" x14ac:dyDescent="0.4">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1175</v>
      </c>
      <c r="BR968" s="133"/>
      <c r="BS968" s="134"/>
      <c r="BT968" s="135"/>
    </row>
    <row r="969" spans="2:72" s="35" customFormat="1" ht="16.5" hidden="1" customHeight="1" x14ac:dyDescent="0.4">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1175</v>
      </c>
      <c r="BR969" s="96"/>
      <c r="BS969" s="97"/>
      <c r="BT969" s="98"/>
    </row>
    <row r="970" spans="2:72" s="35" customFormat="1" ht="16.5" hidden="1" customHeight="1" thickBot="1" x14ac:dyDescent="0.4">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1175</v>
      </c>
      <c r="BR970" s="133"/>
      <c r="BS970" s="134"/>
      <c r="BT970" s="135"/>
    </row>
    <row r="971" spans="2:72" s="35" customFormat="1" ht="16.5" hidden="1" customHeight="1" x14ac:dyDescent="0.4">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1175</v>
      </c>
      <c r="BR971" s="96"/>
      <c r="BS971" s="97"/>
      <c r="BT971" s="98"/>
    </row>
    <row r="972" spans="2:72" s="35" customFormat="1" ht="16.5" hidden="1" customHeight="1" thickBot="1" x14ac:dyDescent="0.4">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1175</v>
      </c>
      <c r="BR972" s="133"/>
      <c r="BS972" s="134"/>
      <c r="BT972" s="135"/>
    </row>
    <row r="973" spans="2:72" s="35" customFormat="1" ht="16.5" hidden="1" customHeight="1" x14ac:dyDescent="0.4">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1175</v>
      </c>
      <c r="BR973" s="96"/>
      <c r="BS973" s="97"/>
      <c r="BT973" s="98"/>
    </row>
    <row r="974" spans="2:72" s="35" customFormat="1" ht="16.5" hidden="1" customHeight="1" thickBot="1" x14ac:dyDescent="0.4">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1175</v>
      </c>
      <c r="BR974" s="133"/>
      <c r="BS974" s="134"/>
      <c r="BT974" s="135"/>
    </row>
    <row r="975" spans="2:72" s="35" customFormat="1" ht="16.5" hidden="1" customHeight="1" x14ac:dyDescent="0.4">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1175</v>
      </c>
      <c r="BR975" s="96"/>
      <c r="BS975" s="97"/>
      <c r="BT975" s="98"/>
    </row>
    <row r="976" spans="2:72" s="35" customFormat="1" ht="16.5" hidden="1" customHeight="1" thickBot="1" x14ac:dyDescent="0.4">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1175</v>
      </c>
      <c r="BR976" s="133"/>
      <c r="BS976" s="134"/>
      <c r="BT976" s="135"/>
    </row>
    <row r="977" spans="2:72" s="35" customFormat="1" ht="16.5" hidden="1" customHeight="1" x14ac:dyDescent="0.4">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1195</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1186</v>
      </c>
      <c r="BK977" s="95" t="s">
        <v>1447</v>
      </c>
      <c r="BL977" s="95"/>
      <c r="BM977" s="95"/>
      <c r="BN977" s="95">
        <v>4010</v>
      </c>
      <c r="BO977" s="95" t="s">
        <v>1122</v>
      </c>
      <c r="BP977" s="95" t="s">
        <v>677</v>
      </c>
      <c r="BQ977" s="89" t="s">
        <v>1175</v>
      </c>
      <c r="BR977" s="96"/>
      <c r="BS977" s="97"/>
      <c r="BT977" s="98"/>
    </row>
    <row r="978" spans="2:72" s="35" customFormat="1" ht="16.5" hidden="1" customHeight="1" thickBot="1" x14ac:dyDescent="0.4">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1175</v>
      </c>
      <c r="BR978" s="133"/>
      <c r="BS978" s="134"/>
      <c r="BT978" s="135"/>
    </row>
    <row r="979" spans="2:72" s="35" customFormat="1" ht="16.5" hidden="1" customHeight="1" x14ac:dyDescent="0.4">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1195</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1186</v>
      </c>
      <c r="BK979" s="95" t="s">
        <v>1447</v>
      </c>
      <c r="BL979" s="95"/>
      <c r="BM979" s="95"/>
      <c r="BN979" s="95">
        <v>4010</v>
      </c>
      <c r="BO979" s="95" t="s">
        <v>1122</v>
      </c>
      <c r="BP979" s="95" t="s">
        <v>677</v>
      </c>
      <c r="BQ979" s="89" t="s">
        <v>1175</v>
      </c>
      <c r="BR979" s="96"/>
      <c r="BS979" s="97"/>
      <c r="BT979" s="98"/>
    </row>
    <row r="980" spans="2:72" s="35" customFormat="1" ht="16.5" hidden="1" customHeight="1" thickBot="1" x14ac:dyDescent="0.4">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1175</v>
      </c>
      <c r="BR980" s="133"/>
      <c r="BS980" s="134"/>
      <c r="BT980" s="135"/>
    </row>
    <row r="981" spans="2:72" s="35" customFormat="1" ht="16.5" hidden="1" customHeight="1" x14ac:dyDescent="0.4">
      <c r="B981" s="119">
        <v>813</v>
      </c>
      <c r="C981" s="81" t="s">
        <v>76</v>
      </c>
      <c r="D981" s="82" t="s">
        <v>77</v>
      </c>
      <c r="E981" s="82" t="s">
        <v>133</v>
      </c>
      <c r="F981" s="82" t="s">
        <v>602</v>
      </c>
      <c r="G981" s="82" t="s">
        <v>1448</v>
      </c>
      <c r="H981" s="83" t="s">
        <v>1449</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1450</v>
      </c>
      <c r="BT981" s="98">
        <v>1</v>
      </c>
    </row>
    <row r="982" spans="2:72" s="35" customFormat="1" ht="16.5" hidden="1" customHeight="1" x14ac:dyDescent="0.4">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4">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
      <c r="B991" s="119">
        <v>823</v>
      </c>
      <c r="C991" s="81" t="s">
        <v>76</v>
      </c>
      <c r="D991" s="82" t="s">
        <v>77</v>
      </c>
      <c r="E991" s="82" t="s">
        <v>140</v>
      </c>
      <c r="F991" s="82" t="s">
        <v>610</v>
      </c>
      <c r="G991" s="82" t="s">
        <v>777</v>
      </c>
      <c r="H991" s="83" t="s">
        <v>1451</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1452</v>
      </c>
      <c r="BK991" s="95" t="s">
        <v>1400</v>
      </c>
      <c r="BL991" s="95"/>
      <c r="BM991" s="95"/>
      <c r="BN991" s="95">
        <v>4010</v>
      </c>
      <c r="BO991" s="95" t="s">
        <v>1125</v>
      </c>
      <c r="BP991" s="95"/>
      <c r="BQ991" s="89" t="s">
        <v>1175</v>
      </c>
      <c r="BR991" s="96"/>
      <c r="BS991" s="97" t="s">
        <v>1180</v>
      </c>
      <c r="BT991" s="98">
        <v>1</v>
      </c>
    </row>
    <row r="992" spans="2:72" s="35" customFormat="1" ht="16.5" hidden="1" customHeight="1" thickBot="1" x14ac:dyDescent="0.4">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1175</v>
      </c>
      <c r="BR992" s="133"/>
      <c r="BS992" s="134"/>
      <c r="BT992" s="135"/>
    </row>
    <row r="993" spans="2:72" s="35" customFormat="1" ht="16.5" hidden="1" customHeight="1" x14ac:dyDescent="0.4">
      <c r="B993" s="119">
        <v>825</v>
      </c>
      <c r="C993" s="81" t="s">
        <v>76</v>
      </c>
      <c r="D993" s="82" t="s">
        <v>77</v>
      </c>
      <c r="E993" s="82" t="s">
        <v>140</v>
      </c>
      <c r="F993" s="82" t="s">
        <v>627</v>
      </c>
      <c r="G993" s="82" t="s">
        <v>1453</v>
      </c>
      <c r="H993" s="83" t="s">
        <v>1454</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1452</v>
      </c>
      <c r="BK993" s="95" t="s">
        <v>1400</v>
      </c>
      <c r="BL993" s="95"/>
      <c r="BM993" s="95"/>
      <c r="BN993" s="95">
        <v>4010</v>
      </c>
      <c r="BO993" s="95" t="s">
        <v>1125</v>
      </c>
      <c r="BP993" s="95"/>
      <c r="BQ993" s="89" t="s">
        <v>1175</v>
      </c>
      <c r="BR993" s="96"/>
      <c r="BS993" s="97" t="s">
        <v>1180</v>
      </c>
      <c r="BT993" s="98">
        <v>1</v>
      </c>
    </row>
    <row r="994" spans="2:72" s="35" customFormat="1" ht="16.5" hidden="1" customHeight="1" thickBot="1" x14ac:dyDescent="0.4">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1175</v>
      </c>
      <c r="BR994" s="133"/>
      <c r="BS994" s="134"/>
      <c r="BT994" s="135"/>
    </row>
    <row r="995" spans="2:72" s="35" customFormat="1" ht="16.5" hidden="1" customHeight="1" thickBot="1" x14ac:dyDescent="0.45">
      <c r="B995" s="119">
        <v>827</v>
      </c>
      <c r="C995" s="205"/>
      <c r="D995" s="206" t="s">
        <v>77</v>
      </c>
      <c r="E995" s="206" t="s">
        <v>1054</v>
      </c>
      <c r="F995" s="206" t="s">
        <v>599</v>
      </c>
      <c r="G995" s="206" t="s">
        <v>1055</v>
      </c>
      <c r="H995" s="207" t="s">
        <v>1455</v>
      </c>
      <c r="I995" s="207"/>
      <c r="J995" s="207" t="s">
        <v>1456</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1457</v>
      </c>
      <c r="BT995" s="223">
        <v>1</v>
      </c>
    </row>
    <row r="996" spans="2:72" s="35" customFormat="1" ht="16.5" hidden="1" customHeight="1" x14ac:dyDescent="0.4">
      <c r="B996" s="119">
        <v>828</v>
      </c>
      <c r="C996" s="224" t="s">
        <v>76</v>
      </c>
      <c r="D996" s="225" t="s">
        <v>77</v>
      </c>
      <c r="E996" s="225" t="s">
        <v>818</v>
      </c>
      <c r="F996" s="225" t="s">
        <v>602</v>
      </c>
      <c r="G996" s="225" t="s">
        <v>819</v>
      </c>
      <c r="H996" s="226" t="s">
        <v>820</v>
      </c>
      <c r="I996" s="226"/>
      <c r="J996" s="226" t="s">
        <v>1458</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1459</v>
      </c>
      <c r="BT996" s="241">
        <v>1</v>
      </c>
    </row>
    <row r="997" spans="2:72" s="35" customFormat="1" ht="16.5" hidden="1" customHeight="1" thickBot="1" x14ac:dyDescent="0.4">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1460</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1461</v>
      </c>
      <c r="BI997" s="115"/>
      <c r="BJ997" s="115"/>
      <c r="BK997" s="115"/>
      <c r="BL997" s="115"/>
      <c r="BM997" s="115"/>
      <c r="BN997" s="115"/>
      <c r="BO997" s="115"/>
      <c r="BP997" s="115"/>
      <c r="BQ997" s="109"/>
      <c r="BR997" s="116"/>
      <c r="BS997" s="117" t="s">
        <v>1248</v>
      </c>
      <c r="BT997" s="118">
        <v>1</v>
      </c>
    </row>
    <row r="998" spans="2:72" s="35" customFormat="1" ht="16.5" hidden="1" customHeight="1" x14ac:dyDescent="0.4">
      <c r="B998" s="119">
        <v>829</v>
      </c>
      <c r="C998" s="81" t="s">
        <v>76</v>
      </c>
      <c r="D998" s="82" t="s">
        <v>77</v>
      </c>
      <c r="E998" s="82" t="s">
        <v>726</v>
      </c>
      <c r="F998" s="82" t="s">
        <v>580</v>
      </c>
      <c r="G998" s="82" t="s">
        <v>1462</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4">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
      <c r="B1003" s="119">
        <v>834</v>
      </c>
      <c r="C1003" s="81" t="s">
        <v>76</v>
      </c>
      <c r="D1003" s="82" t="s">
        <v>77</v>
      </c>
      <c r="E1003" s="82" t="s">
        <v>726</v>
      </c>
      <c r="F1003" s="82" t="s">
        <v>619</v>
      </c>
      <c r="G1003" s="82" t="s">
        <v>1463</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1464</v>
      </c>
      <c r="BT1003" s="98">
        <v>1</v>
      </c>
    </row>
    <row r="1004" spans="2:72" s="35" customFormat="1" ht="16.5" hidden="1" customHeight="1" x14ac:dyDescent="0.4">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
      <c r="B1010" s="119">
        <v>841</v>
      </c>
      <c r="C1010" s="81" t="s">
        <v>76</v>
      </c>
      <c r="D1010" s="82" t="s">
        <v>77</v>
      </c>
      <c r="E1010" s="82" t="s">
        <v>726</v>
      </c>
      <c r="F1010" s="82" t="s">
        <v>825</v>
      </c>
      <c r="G1010" s="82" t="s">
        <v>1465</v>
      </c>
      <c r="H1010" s="83" t="s">
        <v>827</v>
      </c>
      <c r="I1010" s="83"/>
      <c r="J1010" s="83"/>
      <c r="K1010" s="83"/>
      <c r="L1010" s="83">
        <v>22</v>
      </c>
      <c r="M1010" s="83" t="s">
        <v>1466</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1176</v>
      </c>
      <c r="BT1010" s="98">
        <v>1</v>
      </c>
    </row>
    <row r="1011" spans="2:72" s="35" customFormat="1" ht="16.5" hidden="1" customHeight="1" x14ac:dyDescent="0.4">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1361</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1362</v>
      </c>
      <c r="BT1016" s="118">
        <v>2</v>
      </c>
    </row>
    <row r="1017" spans="2:72" s="35" customFormat="1" ht="16.5" hidden="1" customHeight="1" x14ac:dyDescent="0.4">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4">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1176</v>
      </c>
      <c r="BT1027" s="98">
        <v>1</v>
      </c>
    </row>
    <row r="1028" spans="2:72" s="35" customFormat="1" ht="16.5" hidden="1" customHeight="1" x14ac:dyDescent="0.4">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1361</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1362</v>
      </c>
      <c r="BT1033" s="118">
        <v>2</v>
      </c>
    </row>
    <row r="1034" spans="2:72" s="35" customFormat="1" ht="16.5" hidden="1" customHeight="1" x14ac:dyDescent="0.4">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4">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
      <c r="B1044" s="119">
        <v>873</v>
      </c>
      <c r="C1044" s="81" t="s">
        <v>76</v>
      </c>
      <c r="D1044" s="82" t="s">
        <v>77</v>
      </c>
      <c r="E1044" s="82" t="s">
        <v>726</v>
      </c>
      <c r="F1044" s="82" t="s">
        <v>786</v>
      </c>
      <c r="G1044" s="82" t="s">
        <v>1467</v>
      </c>
      <c r="H1044" s="83" t="s">
        <v>1468</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1450</v>
      </c>
      <c r="BT1044" s="98">
        <v>1</v>
      </c>
    </row>
    <row r="1045" spans="2:72" s="35" customFormat="1" ht="16.5" hidden="1" customHeight="1" x14ac:dyDescent="0.4">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4">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
      <c r="B1048" s="119">
        <v>877</v>
      </c>
      <c r="C1048" s="81" t="s">
        <v>76</v>
      </c>
      <c r="D1048" s="82" t="s">
        <v>77</v>
      </c>
      <c r="E1048" s="82" t="s">
        <v>726</v>
      </c>
      <c r="F1048" s="82" t="s">
        <v>646</v>
      </c>
      <c r="G1048" s="82" t="s">
        <v>1469</v>
      </c>
      <c r="H1048" s="83" t="s">
        <v>831</v>
      </c>
      <c r="I1048" s="83"/>
      <c r="J1048" s="83" t="s">
        <v>1470</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1471</v>
      </c>
      <c r="BT1048" s="98">
        <v>3</v>
      </c>
    </row>
    <row r="1049" spans="2:72" s="35" customFormat="1" ht="16.5" hidden="1" customHeight="1" x14ac:dyDescent="0.4">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4">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
      <c r="B1052" s="119">
        <v>881</v>
      </c>
      <c r="C1052" s="81" t="s">
        <v>76</v>
      </c>
      <c r="D1052" s="82" t="s">
        <v>77</v>
      </c>
      <c r="E1052" s="82" t="s">
        <v>192</v>
      </c>
      <c r="F1052" s="82" t="s">
        <v>1387</v>
      </c>
      <c r="G1052" s="82" t="s">
        <v>1472</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1473</v>
      </c>
      <c r="BK1052" s="95" t="s">
        <v>1474</v>
      </c>
      <c r="BL1052" s="95" t="s">
        <v>772</v>
      </c>
      <c r="BM1052" s="95"/>
      <c r="BN1052" s="95">
        <v>4010</v>
      </c>
      <c r="BO1052" s="95" t="s">
        <v>1125</v>
      </c>
      <c r="BP1052" s="95"/>
      <c r="BQ1052" s="89" t="s">
        <v>1175</v>
      </c>
      <c r="BR1052" s="96"/>
      <c r="BS1052" s="97" t="s">
        <v>1167</v>
      </c>
      <c r="BT1052" s="98">
        <v>3</v>
      </c>
    </row>
    <row r="1053" spans="2:72" s="35" customFormat="1" ht="16.5" hidden="1" customHeight="1" thickBot="1" x14ac:dyDescent="0.4">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1175</v>
      </c>
      <c r="BR1053" s="133"/>
      <c r="BS1053" s="134"/>
      <c r="BT1053" s="135"/>
    </row>
    <row r="1054" spans="2:72" s="35" customFormat="1" ht="16.5" hidden="1" customHeight="1" thickBot="1" x14ac:dyDescent="0.4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1475</v>
      </c>
      <c r="BT1054" s="223">
        <v>1</v>
      </c>
    </row>
    <row r="1055" spans="2:72" s="35" customFormat="1" ht="16.5" hidden="1" customHeight="1" x14ac:dyDescent="0.4">
      <c r="B1055" s="119">
        <v>884</v>
      </c>
      <c r="C1055" s="81" t="s">
        <v>76</v>
      </c>
      <c r="D1055" s="82" t="s">
        <v>77</v>
      </c>
      <c r="E1055" s="82" t="s">
        <v>726</v>
      </c>
      <c r="F1055" s="82" t="s">
        <v>836</v>
      </c>
      <c r="G1055" s="82" t="s">
        <v>1476</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1176</v>
      </c>
      <c r="BT1055" s="98">
        <v>1</v>
      </c>
    </row>
    <row r="1056" spans="2:72" s="35" customFormat="1" ht="16.5" hidden="1" customHeight="1" x14ac:dyDescent="0.4">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1361</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1362</v>
      </c>
      <c r="BT1061" s="118">
        <v>2</v>
      </c>
    </row>
    <row r="1062" spans="2:72" s="35" customFormat="1" ht="16.5" hidden="1" customHeight="1" x14ac:dyDescent="0.4">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4">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
      <c r="B1072" s="119">
        <v>900</v>
      </c>
      <c r="C1072" s="81" t="s">
        <v>76</v>
      </c>
      <c r="D1072" s="82" t="s">
        <v>77</v>
      </c>
      <c r="E1072" s="82" t="s">
        <v>726</v>
      </c>
      <c r="F1072" s="82" t="s">
        <v>839</v>
      </c>
      <c r="G1072" s="82" t="s">
        <v>1477</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1176</v>
      </c>
      <c r="BT1072" s="98">
        <v>1</v>
      </c>
    </row>
    <row r="1073" spans="2:72" s="35" customFormat="1" ht="16.5" hidden="1" customHeight="1" x14ac:dyDescent="0.4">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1361</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1362</v>
      </c>
      <c r="BT1078" s="118">
        <v>2</v>
      </c>
    </row>
    <row r="1079" spans="2:72" s="35" customFormat="1" ht="16.5" hidden="1" customHeight="1" x14ac:dyDescent="0.4">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4">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
      <c r="B1089" s="119">
        <v>916</v>
      </c>
      <c r="C1089" s="81" t="s">
        <v>76</v>
      </c>
      <c r="D1089" s="82" t="s">
        <v>77</v>
      </c>
      <c r="E1089" s="82" t="s">
        <v>726</v>
      </c>
      <c r="F1089" s="82" t="s">
        <v>665</v>
      </c>
      <c r="G1089" s="82" t="s">
        <v>1478</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1176</v>
      </c>
      <c r="BT1089" s="98">
        <v>1</v>
      </c>
    </row>
    <row r="1090" spans="2:72" s="35" customFormat="1" ht="16.5" hidden="1" customHeight="1" x14ac:dyDescent="0.4">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4">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
      <c r="B1093" s="119">
        <v>920</v>
      </c>
      <c r="C1093" s="81" t="s">
        <v>76</v>
      </c>
      <c r="D1093" s="82" t="s">
        <v>77</v>
      </c>
      <c r="E1093" s="82" t="s">
        <v>726</v>
      </c>
      <c r="F1093" s="82" t="s">
        <v>844</v>
      </c>
      <c r="G1093" s="82" t="s">
        <v>1479</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1176</v>
      </c>
      <c r="BT1093" s="98">
        <v>1</v>
      </c>
    </row>
    <row r="1094" spans="2:72" s="35" customFormat="1" ht="16.5" hidden="1" customHeight="1" x14ac:dyDescent="0.4">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1361</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1362</v>
      </c>
      <c r="BT1099" s="118">
        <v>2</v>
      </c>
    </row>
    <row r="1100" spans="2:72" s="35" customFormat="1" ht="16.5" hidden="1" customHeight="1" x14ac:dyDescent="0.4">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4">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
      <c r="B1110" s="119">
        <v>936</v>
      </c>
      <c r="C1110" s="81" t="s">
        <v>76</v>
      </c>
      <c r="D1110" s="82" t="s">
        <v>77</v>
      </c>
      <c r="E1110" s="82" t="s">
        <v>726</v>
      </c>
      <c r="F1110" s="82" t="s">
        <v>610</v>
      </c>
      <c r="G1110" s="82" t="s">
        <v>1480</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1176</v>
      </c>
      <c r="BT1110" s="98">
        <v>1</v>
      </c>
    </row>
    <row r="1111" spans="2:72" s="35" customFormat="1" ht="16.5" hidden="1" customHeight="1" x14ac:dyDescent="0.4">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4">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
      <c r="B1114" s="119">
        <v>940</v>
      </c>
      <c r="C1114" s="81" t="s">
        <v>76</v>
      </c>
      <c r="D1114" s="82" t="s">
        <v>77</v>
      </c>
      <c r="E1114" s="82" t="s">
        <v>726</v>
      </c>
      <c r="F1114" s="82" t="s">
        <v>749</v>
      </c>
      <c r="G1114" s="82" t="s">
        <v>1481</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1176</v>
      </c>
      <c r="BT1114" s="98">
        <v>1</v>
      </c>
    </row>
    <row r="1115" spans="2:72" s="35" customFormat="1" ht="16.5" hidden="1" customHeight="1" x14ac:dyDescent="0.4">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4">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
      <c r="B1124" s="119">
        <v>950</v>
      </c>
      <c r="C1124" s="81" t="s">
        <v>76</v>
      </c>
      <c r="D1124" s="82" t="s">
        <v>77</v>
      </c>
      <c r="E1124" s="82" t="s">
        <v>726</v>
      </c>
      <c r="F1124" s="82" t="s">
        <v>627</v>
      </c>
      <c r="G1124" s="82" t="s">
        <v>1482</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1176</v>
      </c>
      <c r="BT1124" s="98">
        <v>1</v>
      </c>
    </row>
    <row r="1125" spans="2:72" s="35" customFormat="1" ht="16.5" hidden="1" customHeight="1" x14ac:dyDescent="0.4">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4">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1175</v>
      </c>
      <c r="BR1134" s="96"/>
      <c r="BS1134" s="97"/>
      <c r="BT1134" s="98"/>
    </row>
    <row r="1135" spans="2:72" s="35" customFormat="1" ht="16.5" hidden="1" customHeight="1" thickBot="1" x14ac:dyDescent="0.4">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1175</v>
      </c>
      <c r="BR1135" s="133"/>
      <c r="BS1135" s="134"/>
      <c r="BT1135" s="135"/>
    </row>
    <row r="1136" spans="2:72" s="35" customFormat="1" ht="16.5" hidden="1" customHeight="1" x14ac:dyDescent="0.4">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1175</v>
      </c>
      <c r="BR1136" s="96"/>
      <c r="BS1136" s="97"/>
      <c r="BT1136" s="98"/>
    </row>
    <row r="1137" spans="2:72" s="35" customFormat="1" ht="16.5" hidden="1" customHeight="1" thickBot="1" x14ac:dyDescent="0.4">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1175</v>
      </c>
      <c r="BR1137" s="133"/>
      <c r="BS1137" s="134"/>
      <c r="BT1137" s="135"/>
    </row>
    <row r="1138" spans="2:72" s="35" customFormat="1" ht="16.5" hidden="1" customHeight="1" x14ac:dyDescent="0.4">
      <c r="B1138" s="119">
        <v>964</v>
      </c>
      <c r="C1138" s="81" t="s">
        <v>76</v>
      </c>
      <c r="D1138" s="82" t="s">
        <v>77</v>
      </c>
      <c r="E1138" s="82" t="s">
        <v>192</v>
      </c>
      <c r="F1138" s="82" t="s">
        <v>859</v>
      </c>
      <c r="G1138" s="82" t="s">
        <v>860</v>
      </c>
      <c r="H1138" s="83" t="s">
        <v>861</v>
      </c>
      <c r="I1138" s="83"/>
      <c r="J1138" s="83" t="s">
        <v>1483</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1175</v>
      </c>
      <c r="BR1138" s="96"/>
      <c r="BS1138" s="97"/>
      <c r="BT1138" s="98"/>
    </row>
    <row r="1139" spans="2:72" s="35" customFormat="1" ht="16.5" hidden="1" customHeight="1" thickBot="1" x14ac:dyDescent="0.4">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1175</v>
      </c>
      <c r="BR1139" s="133"/>
      <c r="BS1139" s="134"/>
      <c r="BT1139" s="135"/>
    </row>
    <row r="1140" spans="2:72" s="35" customFormat="1" ht="16.5" hidden="1" customHeight="1" x14ac:dyDescent="0.4">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4">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4">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1281</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1175</v>
      </c>
      <c r="BR1144" s="96"/>
      <c r="BS1144" s="97"/>
      <c r="BT1144" s="98"/>
    </row>
    <row r="1145" spans="2:72" s="35" customFormat="1" ht="16.5" hidden="1" customHeight="1" thickBot="1" x14ac:dyDescent="0.4">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1175</v>
      </c>
      <c r="BR1145" s="133"/>
      <c r="BS1145" s="134"/>
      <c r="BT1145" s="135"/>
    </row>
    <row r="1146" spans="2:72" s="35" customFormat="1" ht="16.5" hidden="1" customHeight="1" x14ac:dyDescent="0.4">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4">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4">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4">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4">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
      <c r="B1154" s="119">
        <v>980</v>
      </c>
      <c r="C1154" s="81" t="s">
        <v>76</v>
      </c>
      <c r="D1154" s="82" t="s">
        <v>77</v>
      </c>
      <c r="E1154" s="82" t="s">
        <v>129</v>
      </c>
      <c r="F1154" s="82" t="s">
        <v>530</v>
      </c>
      <c r="G1154" s="82" t="s">
        <v>886</v>
      </c>
      <c r="H1154" s="83" t="s">
        <v>1484</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1195</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1175</v>
      </c>
      <c r="BR1154" s="96"/>
      <c r="BS1154" s="97"/>
      <c r="BT1154" s="98"/>
    </row>
    <row r="1155" spans="2:72" s="35" customFormat="1" ht="16.5" hidden="1" customHeight="1" thickBot="1" x14ac:dyDescent="0.4">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1175</v>
      </c>
      <c r="BR1155" s="133"/>
      <c r="BS1155" s="134"/>
      <c r="BT1155" s="135"/>
    </row>
    <row r="1156" spans="2:72" s="35" customFormat="1" ht="16.5" hidden="1" customHeight="1" x14ac:dyDescent="0.4">
      <c r="B1156" s="119">
        <v>980</v>
      </c>
      <c r="C1156" s="81" t="s">
        <v>76</v>
      </c>
      <c r="D1156" s="82" t="s">
        <v>77</v>
      </c>
      <c r="E1156" s="82" t="s">
        <v>129</v>
      </c>
      <c r="F1156" s="82" t="s">
        <v>1485</v>
      </c>
      <c r="G1156" s="82" t="s">
        <v>1486</v>
      </c>
      <c r="H1156" s="83" t="s">
        <v>1487</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1195</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1175</v>
      </c>
      <c r="BR1156" s="96"/>
      <c r="BS1156" s="97" t="s">
        <v>1488</v>
      </c>
      <c r="BT1156" s="98">
        <v>3</v>
      </c>
    </row>
    <row r="1157" spans="2:72" s="35" customFormat="1" ht="16.5" hidden="1" customHeight="1" thickBot="1" x14ac:dyDescent="0.4">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1175</v>
      </c>
      <c r="BR1157" s="133"/>
      <c r="BS1157" s="134"/>
      <c r="BT1157" s="135"/>
    </row>
    <row r="1158" spans="2:72" s="35" customFormat="1" ht="16.5" hidden="1" customHeight="1" x14ac:dyDescent="0.4">
      <c r="B1158" s="119">
        <v>980</v>
      </c>
      <c r="C1158" s="81" t="s">
        <v>76</v>
      </c>
      <c r="D1158" s="82" t="s">
        <v>77</v>
      </c>
      <c r="E1158" s="82" t="s">
        <v>129</v>
      </c>
      <c r="F1158" s="82" t="s">
        <v>1489</v>
      </c>
      <c r="G1158" s="82" t="s">
        <v>1490</v>
      </c>
      <c r="H1158" s="83" t="s">
        <v>1491</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1195</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1175</v>
      </c>
      <c r="BR1158" s="96"/>
      <c r="BS1158" s="97" t="s">
        <v>1488</v>
      </c>
      <c r="BT1158" s="98">
        <v>3</v>
      </c>
    </row>
    <row r="1159" spans="2:72" s="35" customFormat="1" ht="16.5" hidden="1" customHeight="1" thickBot="1" x14ac:dyDescent="0.4">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1175</v>
      </c>
      <c r="BR1159" s="133"/>
      <c r="BS1159" s="134"/>
      <c r="BT1159" s="135"/>
    </row>
    <row r="1160" spans="2:72" s="35" customFormat="1" ht="16.5" hidden="1" customHeight="1" x14ac:dyDescent="0.4">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1195</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1175</v>
      </c>
      <c r="BR1160" s="96"/>
      <c r="BS1160" s="97"/>
      <c r="BT1160" s="98"/>
    </row>
    <row r="1161" spans="2:72" s="35" customFormat="1" ht="16.5" hidden="1" customHeight="1" thickBot="1" x14ac:dyDescent="0.4">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1175</v>
      </c>
      <c r="BR1161" s="133"/>
      <c r="BS1161" s="134"/>
      <c r="BT1161" s="135"/>
    </row>
    <row r="1162" spans="2:72" s="35" customFormat="1" ht="16.5" hidden="1" customHeight="1" x14ac:dyDescent="0.4">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1195</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1175</v>
      </c>
      <c r="BR1162" s="96"/>
      <c r="BS1162" s="97"/>
      <c r="BT1162" s="98"/>
    </row>
    <row r="1163" spans="2:72" s="35" customFormat="1" ht="16.5" hidden="1" customHeight="1" thickBot="1" x14ac:dyDescent="0.4">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1175</v>
      </c>
      <c r="BR1163" s="133"/>
      <c r="BS1163" s="134"/>
      <c r="BT1163" s="135"/>
    </row>
    <row r="1164" spans="2:72" s="35" customFormat="1" ht="16.5" hidden="1" customHeight="1" x14ac:dyDescent="0.4">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1195</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1186</v>
      </c>
      <c r="BK1164" s="95" t="s">
        <v>1276</v>
      </c>
      <c r="BL1164" s="95" t="s">
        <v>1277</v>
      </c>
      <c r="BM1164" s="95"/>
      <c r="BN1164" s="95">
        <v>4011</v>
      </c>
      <c r="BO1164" s="95" t="s">
        <v>1122</v>
      </c>
      <c r="BP1164" s="95" t="s">
        <v>446</v>
      </c>
      <c r="BQ1164" s="89" t="s">
        <v>1175</v>
      </c>
      <c r="BR1164" s="96"/>
      <c r="BS1164" s="97"/>
      <c r="BT1164" s="98"/>
    </row>
    <row r="1165" spans="2:72" s="35" customFormat="1" ht="16.5" hidden="1" customHeight="1" thickBot="1" x14ac:dyDescent="0.4">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1175</v>
      </c>
      <c r="BR1165" s="133"/>
      <c r="BS1165" s="134"/>
      <c r="BT1165" s="135"/>
    </row>
    <row r="1166" spans="2:72" s="35" customFormat="1" ht="16.5" hidden="1" customHeight="1" x14ac:dyDescent="0.4">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4">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4">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
      <c r="B1170" s="119">
        <v>992</v>
      </c>
      <c r="C1170" s="81" t="s">
        <v>76</v>
      </c>
      <c r="D1170" s="82" t="s">
        <v>77</v>
      </c>
      <c r="E1170" s="82" t="s">
        <v>763</v>
      </c>
      <c r="F1170" s="82" t="s">
        <v>877</v>
      </c>
      <c r="G1170" s="82" t="s">
        <v>900</v>
      </c>
      <c r="H1170" s="83" t="s">
        <v>901</v>
      </c>
      <c r="I1170" s="83"/>
      <c r="J1170" s="83" t="s">
        <v>1492</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4">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
      <c r="B1173" s="119">
        <v>995</v>
      </c>
      <c r="C1173" s="81" t="s">
        <v>76</v>
      </c>
      <c r="D1173" s="82" t="s">
        <v>77</v>
      </c>
      <c r="E1173" s="82" t="s">
        <v>763</v>
      </c>
      <c r="F1173" s="82" t="s">
        <v>880</v>
      </c>
      <c r="G1173" s="82" t="s">
        <v>904</v>
      </c>
      <c r="H1173" s="83" t="s">
        <v>905</v>
      </c>
      <c r="I1173" s="83"/>
      <c r="J1173" s="83" t="s">
        <v>1492</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4">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4">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4">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4">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4">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4">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
      <c r="B1186" s="119">
        <v>1008</v>
      </c>
      <c r="C1186" s="81" t="s">
        <v>76</v>
      </c>
      <c r="D1186" s="82" t="s">
        <v>77</v>
      </c>
      <c r="E1186" s="82" t="s">
        <v>726</v>
      </c>
      <c r="F1186" s="82" t="s">
        <v>681</v>
      </c>
      <c r="G1186" s="82" t="s">
        <v>918</v>
      </c>
      <c r="H1186" s="83" t="s">
        <v>919</v>
      </c>
      <c r="I1186" s="83"/>
      <c r="J1186" s="83" t="s">
        <v>1492</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4">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
      <c r="B1190" s="119">
        <v>1012</v>
      </c>
      <c r="C1190" s="81" t="s">
        <v>76</v>
      </c>
      <c r="D1190" s="82" t="s">
        <v>77</v>
      </c>
      <c r="E1190" s="82" t="s">
        <v>726</v>
      </c>
      <c r="F1190" s="82" t="s">
        <v>920</v>
      </c>
      <c r="G1190" s="82" t="s">
        <v>921</v>
      </c>
      <c r="H1190" s="83" t="s">
        <v>922</v>
      </c>
      <c r="I1190" s="83"/>
      <c r="J1190" s="83" t="s">
        <v>1492</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4">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
      <c r="B1194" s="119">
        <v>1016</v>
      </c>
      <c r="C1194" s="81" t="s">
        <v>76</v>
      </c>
      <c r="D1194" s="82" t="s">
        <v>77</v>
      </c>
      <c r="E1194" s="82" t="s">
        <v>726</v>
      </c>
      <c r="F1194" s="82" t="s">
        <v>923</v>
      </c>
      <c r="G1194" s="82" t="s">
        <v>924</v>
      </c>
      <c r="H1194" s="83" t="s">
        <v>925</v>
      </c>
      <c r="I1194" s="83"/>
      <c r="J1194" s="83" t="s">
        <v>1492</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4">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
      <c r="B1198" s="119">
        <v>1020</v>
      </c>
      <c r="C1198" s="81" t="s">
        <v>76</v>
      </c>
      <c r="D1198" s="82" t="s">
        <v>77</v>
      </c>
      <c r="E1198" s="82" t="s">
        <v>726</v>
      </c>
      <c r="F1198" s="82" t="s">
        <v>687</v>
      </c>
      <c r="G1198" s="82" t="s">
        <v>926</v>
      </c>
      <c r="H1198" s="83" t="s">
        <v>927</v>
      </c>
      <c r="I1198" s="83"/>
      <c r="J1198" s="83" t="s">
        <v>1492</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4">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
      <c r="B1202" s="119">
        <v>1024</v>
      </c>
      <c r="C1202" s="81" t="s">
        <v>76</v>
      </c>
      <c r="D1202" s="82" t="s">
        <v>77</v>
      </c>
      <c r="E1202" s="82" t="s">
        <v>763</v>
      </c>
      <c r="F1202" s="82" t="s">
        <v>910</v>
      </c>
      <c r="G1202" s="82" t="s">
        <v>1113</v>
      </c>
      <c r="H1202" s="83" t="s">
        <v>1114</v>
      </c>
      <c r="I1202" s="83"/>
      <c r="J1202" s="83" t="s">
        <v>1492</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4">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
      <c r="B1206" s="119">
        <v>1028</v>
      </c>
      <c r="C1206" s="81" t="s">
        <v>76</v>
      </c>
      <c r="D1206" s="82" t="s">
        <v>77</v>
      </c>
      <c r="E1206" s="82" t="s">
        <v>763</v>
      </c>
      <c r="F1206" s="82" t="s">
        <v>1115</v>
      </c>
      <c r="G1206" s="82" t="s">
        <v>1116</v>
      </c>
      <c r="H1206" s="83" t="s">
        <v>1117</v>
      </c>
      <c r="I1206" s="83"/>
      <c r="J1206" s="83" t="s">
        <v>1492</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4">
      <c r="B1210" s="119">
        <v>1032</v>
      </c>
      <c r="C1210" s="242" t="s">
        <v>76</v>
      </c>
      <c r="D1210" s="243" t="s">
        <v>77</v>
      </c>
      <c r="E1210" s="243" t="s">
        <v>928</v>
      </c>
      <c r="F1210" s="243" t="s">
        <v>910</v>
      </c>
      <c r="G1210" s="243" t="s">
        <v>929</v>
      </c>
      <c r="H1210" s="244" t="s">
        <v>930</v>
      </c>
      <c r="I1210" s="244"/>
      <c r="J1210" s="83" t="s">
        <v>1492</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45">
      <c r="B1211" s="119">
        <v>1033</v>
      </c>
      <c r="C1211" s="205" t="s">
        <v>76</v>
      </c>
      <c r="D1211" s="206" t="s">
        <v>77</v>
      </c>
      <c r="E1211" s="206" t="s">
        <v>928</v>
      </c>
      <c r="F1211" s="206" t="s">
        <v>931</v>
      </c>
      <c r="G1211" s="206" t="s">
        <v>932</v>
      </c>
      <c r="H1211" s="207" t="s">
        <v>933</v>
      </c>
      <c r="I1211" s="207"/>
      <c r="J1211" s="83" t="s">
        <v>1492</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4">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
      <c r="B1227" s="119">
        <v>1049</v>
      </c>
      <c r="C1227" s="81" t="s">
        <v>76</v>
      </c>
      <c r="D1227" s="82" t="s">
        <v>77</v>
      </c>
      <c r="E1227" s="82" t="s">
        <v>726</v>
      </c>
      <c r="F1227" s="82" t="s">
        <v>880</v>
      </c>
      <c r="G1227" s="82" t="s">
        <v>951</v>
      </c>
      <c r="H1227" s="83" t="s">
        <v>952</v>
      </c>
      <c r="I1227" s="83"/>
      <c r="J1227" s="83" t="s">
        <v>1492</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4">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
      <c r="B1236" s="119">
        <v>1058</v>
      </c>
      <c r="C1236" s="81" t="s">
        <v>76</v>
      </c>
      <c r="D1236" s="82" t="s">
        <v>77</v>
      </c>
      <c r="E1236" s="82" t="s">
        <v>726</v>
      </c>
      <c r="F1236" s="82" t="s">
        <v>877</v>
      </c>
      <c r="G1236" s="82" t="s">
        <v>953</v>
      </c>
      <c r="H1236" s="83" t="s">
        <v>954</v>
      </c>
      <c r="I1236" s="83"/>
      <c r="J1236" s="83" t="s">
        <v>1492</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4">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
      <c r="B1245" s="119">
        <v>1067</v>
      </c>
      <c r="C1245" s="81" t="s">
        <v>76</v>
      </c>
      <c r="D1245" s="82" t="s">
        <v>77</v>
      </c>
      <c r="E1245" s="82" t="s">
        <v>726</v>
      </c>
      <c r="F1245" s="82" t="s">
        <v>874</v>
      </c>
      <c r="G1245" s="82" t="s">
        <v>955</v>
      </c>
      <c r="H1245" s="83" t="s">
        <v>956</v>
      </c>
      <c r="I1245" s="83"/>
      <c r="J1245" s="83" t="s">
        <v>1492</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4">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
      <c r="B1254" s="119">
        <v>1076</v>
      </c>
      <c r="C1254" s="81" t="s">
        <v>76</v>
      </c>
      <c r="D1254" s="82" t="s">
        <v>77</v>
      </c>
      <c r="E1254" s="82" t="s">
        <v>763</v>
      </c>
      <c r="F1254" s="82" t="s">
        <v>874</v>
      </c>
      <c r="G1254" s="82" t="s">
        <v>957</v>
      </c>
      <c r="H1254" s="83" t="s">
        <v>958</v>
      </c>
      <c r="I1254" s="83"/>
      <c r="J1254" s="83" t="s">
        <v>1492</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4">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4">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
      <c r="B1259" s="119">
        <v>1081</v>
      </c>
      <c r="C1259" s="81" t="s">
        <v>76</v>
      </c>
      <c r="D1259" s="82" t="s">
        <v>77</v>
      </c>
      <c r="E1259" s="82" t="s">
        <v>726</v>
      </c>
      <c r="F1259" s="82" t="s">
        <v>883</v>
      </c>
      <c r="G1259" s="82" t="s">
        <v>961</v>
      </c>
      <c r="H1259" s="83" t="s">
        <v>962</v>
      </c>
      <c r="I1259" s="83"/>
      <c r="J1259" s="83" t="s">
        <v>1492</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
      <c r="B1268" s="119">
        <v>1090</v>
      </c>
      <c r="C1268" s="81" t="s">
        <v>76</v>
      </c>
      <c r="D1268" s="82" t="s">
        <v>77</v>
      </c>
      <c r="E1268" s="82" t="s">
        <v>763</v>
      </c>
      <c r="F1268" s="82" t="s">
        <v>883</v>
      </c>
      <c r="G1268" s="82" t="s">
        <v>963</v>
      </c>
      <c r="H1268" s="83" t="s">
        <v>964</v>
      </c>
      <c r="I1268" s="83"/>
      <c r="J1268" s="83" t="s">
        <v>1492</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4">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4">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1146</v>
      </c>
      <c r="BP1273" s="95"/>
      <c r="BQ1273" s="89"/>
      <c r="BR1273" s="96"/>
      <c r="BS1273" s="97" t="s">
        <v>1235</v>
      </c>
      <c r="BT1273" s="98">
        <v>2</v>
      </c>
    </row>
    <row r="1274" spans="2:72" s="35" customFormat="1" ht="16.5" hidden="1" customHeight="1" x14ac:dyDescent="0.4">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1145</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1146</v>
      </c>
      <c r="BP1274" s="115"/>
      <c r="BQ1274" s="109"/>
      <c r="BR1274" s="116"/>
      <c r="BS1274" s="117" t="s">
        <v>1235</v>
      </c>
      <c r="BT1274" s="118">
        <v>2</v>
      </c>
    </row>
    <row r="1275" spans="2:72" s="35" customFormat="1" ht="16.5" hidden="1" customHeight="1" x14ac:dyDescent="0.4">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1145</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1146</v>
      </c>
      <c r="BP1275" s="115"/>
      <c r="BQ1275" s="109"/>
      <c r="BR1275" s="116"/>
      <c r="BS1275" s="117" t="s">
        <v>1235</v>
      </c>
      <c r="BT1275" s="118">
        <v>2</v>
      </c>
    </row>
    <row r="1276" spans="2:72" s="35" customFormat="1" ht="16.5" hidden="1" customHeight="1" x14ac:dyDescent="0.4">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1145</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1146</v>
      </c>
      <c r="BP1276" s="115"/>
      <c r="BQ1276" s="109"/>
      <c r="BR1276" s="116"/>
      <c r="BS1276" s="117" t="s">
        <v>1235</v>
      </c>
      <c r="BT1276" s="118">
        <v>2</v>
      </c>
    </row>
    <row r="1277" spans="2:72" s="35" customFormat="1" ht="16.5" hidden="1" customHeight="1" x14ac:dyDescent="0.4">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1145</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1146</v>
      </c>
      <c r="BP1277" s="115"/>
      <c r="BQ1277" s="109"/>
      <c r="BR1277" s="116"/>
      <c r="BS1277" s="117" t="s">
        <v>1235</v>
      </c>
      <c r="BT1277" s="118">
        <v>2</v>
      </c>
    </row>
    <row r="1278" spans="2:72" s="35" customFormat="1" ht="16.5" hidden="1" customHeight="1" x14ac:dyDescent="0.4">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1145</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1146</v>
      </c>
      <c r="BP1278" s="115"/>
      <c r="BQ1278" s="109"/>
      <c r="BR1278" s="116"/>
      <c r="BS1278" s="117" t="s">
        <v>1235</v>
      </c>
      <c r="BT1278" s="118">
        <v>2</v>
      </c>
    </row>
    <row r="1279" spans="2:72" s="35" customFormat="1" ht="16.5" hidden="1" customHeight="1" thickBot="1" x14ac:dyDescent="0.4">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1145</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1146</v>
      </c>
      <c r="BP1279" s="132"/>
      <c r="BQ1279" s="72"/>
      <c r="BR1279" s="133"/>
      <c r="BS1279" s="117" t="s">
        <v>1235</v>
      </c>
      <c r="BT1279" s="118">
        <v>2</v>
      </c>
    </row>
    <row r="1280" spans="2:72" s="35" customFormat="1" ht="16.5" hidden="1" customHeight="1" x14ac:dyDescent="0.4">
      <c r="B1280" s="119">
        <v>1101</v>
      </c>
      <c r="C1280" s="81" t="s">
        <v>76</v>
      </c>
      <c r="D1280" s="82" t="s">
        <v>77</v>
      </c>
      <c r="E1280" s="82" t="s">
        <v>726</v>
      </c>
      <c r="F1280" s="82" t="s">
        <v>457</v>
      </c>
      <c r="G1280" s="82" t="s">
        <v>1493</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1314</v>
      </c>
      <c r="BN1280" s="95">
        <v>4011</v>
      </c>
      <c r="BO1280" s="95" t="s">
        <v>1120</v>
      </c>
      <c r="BP1280" s="95"/>
      <c r="BQ1280" s="89"/>
      <c r="BR1280" s="96"/>
      <c r="BS1280" s="97" t="s">
        <v>1315</v>
      </c>
      <c r="BT1280" s="98">
        <v>1</v>
      </c>
    </row>
    <row r="1281" spans="2:72" s="35" customFormat="1" ht="16.5" hidden="1" customHeight="1" x14ac:dyDescent="0.4">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
      <c r="B1293" s="80">
        <v>458</v>
      </c>
      <c r="C1293" s="81" t="s">
        <v>76</v>
      </c>
      <c r="D1293" s="82" t="s">
        <v>77</v>
      </c>
      <c r="E1293" s="82" t="s">
        <v>557</v>
      </c>
      <c r="F1293" s="82" t="s">
        <v>1494</v>
      </c>
      <c r="G1293" s="82" t="s">
        <v>1495</v>
      </c>
      <c r="H1293" s="83" t="s">
        <v>1496</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1207</v>
      </c>
      <c r="BR1293" s="96"/>
      <c r="BS1293" s="97" t="s">
        <v>1248</v>
      </c>
      <c r="BT1293" s="98">
        <v>2</v>
      </c>
    </row>
    <row r="1294" spans="2:72" s="35" customFormat="1" ht="16.5" hidden="1" customHeight="1" thickBot="1" x14ac:dyDescent="0.4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1318</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1207</v>
      </c>
      <c r="BR1294" s="133"/>
      <c r="BS1294" s="142" t="s">
        <v>1248</v>
      </c>
      <c r="BT1294" s="135">
        <v>2</v>
      </c>
    </row>
    <row r="1295" spans="2:72" s="35" customFormat="1" ht="16.5" hidden="1" customHeight="1" x14ac:dyDescent="0.4">
      <c r="B1295" s="80">
        <v>458</v>
      </c>
      <c r="C1295" s="81" t="s">
        <v>76</v>
      </c>
      <c r="D1295" s="82" t="s">
        <v>77</v>
      </c>
      <c r="E1295" s="82" t="s">
        <v>593</v>
      </c>
      <c r="F1295" s="82" t="s">
        <v>457</v>
      </c>
      <c r="G1295" s="82" t="s">
        <v>1497</v>
      </c>
      <c r="H1295" s="83" t="s">
        <v>1498</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1321</v>
      </c>
      <c r="BH1295" s="95"/>
      <c r="BI1295" s="95" t="s">
        <v>862</v>
      </c>
      <c r="BJ1295" s="95" t="s">
        <v>1322</v>
      </c>
      <c r="BK1295" s="95" t="s">
        <v>1323</v>
      </c>
      <c r="BL1295" s="95"/>
      <c r="BM1295" s="95"/>
      <c r="BN1295" s="95">
        <v>4008</v>
      </c>
      <c r="BO1295" s="95"/>
      <c r="BP1295" s="95"/>
      <c r="BQ1295" s="89" t="s">
        <v>1175</v>
      </c>
      <c r="BR1295" s="96"/>
      <c r="BS1295" s="144" t="s">
        <v>1248</v>
      </c>
      <c r="BT1295" s="98">
        <v>3</v>
      </c>
    </row>
    <row r="1296" spans="2:72" s="35" customFormat="1" ht="16.5" hidden="1" customHeight="1" thickBot="1" x14ac:dyDescent="0.4">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1324</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1175</v>
      </c>
      <c r="BR1296" s="133"/>
      <c r="BS1296" s="146" t="s">
        <v>1248</v>
      </c>
      <c r="BT1296" s="135">
        <v>3</v>
      </c>
    </row>
    <row r="1297" spans="2:72" s="35" customFormat="1" ht="16.5" hidden="1" customHeight="1" x14ac:dyDescent="0.4">
      <c r="B1297" s="80">
        <v>458</v>
      </c>
      <c r="C1297" s="81" t="s">
        <v>76</v>
      </c>
      <c r="D1297" s="82" t="s">
        <v>77</v>
      </c>
      <c r="E1297" s="82"/>
      <c r="F1297" s="82"/>
      <c r="G1297" s="82" t="s">
        <v>77</v>
      </c>
      <c r="H1297" s="83" t="s">
        <v>1499</v>
      </c>
      <c r="I1297" s="83"/>
      <c r="J1297" s="83" t="s">
        <v>1500</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1501</v>
      </c>
      <c r="BT1297" s="98">
        <v>3</v>
      </c>
    </row>
    <row r="1298" spans="2:72" s="35" customFormat="1" ht="16.5" hidden="1" customHeight="1" thickBot="1" x14ac:dyDescent="0.4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1502</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1501</v>
      </c>
      <c r="BT1298" s="135">
        <v>3</v>
      </c>
    </row>
    <row r="1299" spans="2:72" s="35" customFormat="1" ht="16.5" hidden="1" customHeight="1" x14ac:dyDescent="0.4">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1503</v>
      </c>
      <c r="BK1299" s="95"/>
      <c r="BL1299" s="95"/>
      <c r="BM1299" s="95"/>
      <c r="BN1299" s="95">
        <v>4012</v>
      </c>
      <c r="BO1299" s="95" t="s">
        <v>1124</v>
      </c>
      <c r="BP1299" s="95" t="s">
        <v>326</v>
      </c>
      <c r="BQ1299" s="89" t="s">
        <v>1175</v>
      </c>
      <c r="BR1299" s="96"/>
      <c r="BS1299" s="144" t="s">
        <v>1504</v>
      </c>
      <c r="BT1299" s="98">
        <v>1</v>
      </c>
    </row>
    <row r="1300" spans="2:72" s="35" customFormat="1" ht="16.5" hidden="1" customHeight="1" thickBot="1" x14ac:dyDescent="0.4">
      <c r="B1300" s="119">
        <v>1115</v>
      </c>
      <c r="C1300" s="120"/>
      <c r="D1300" s="121"/>
      <c r="E1300" s="121"/>
      <c r="F1300" s="121"/>
      <c r="G1300" s="121"/>
      <c r="H1300" s="122"/>
      <c r="I1300" s="122"/>
      <c r="J1300" s="122" t="s">
        <v>1205</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1175</v>
      </c>
      <c r="BR1300" s="133"/>
      <c r="BS1300" s="146" t="s">
        <v>1504</v>
      </c>
      <c r="BT1300" s="135">
        <v>1</v>
      </c>
    </row>
    <row r="1301" spans="2:72" s="35" customFormat="1" ht="16.5" hidden="1" customHeight="1" x14ac:dyDescent="0.4">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1344</v>
      </c>
      <c r="BH1301" s="95"/>
      <c r="BI1301" s="95"/>
      <c r="BJ1301" s="95" t="s">
        <v>1503</v>
      </c>
      <c r="BK1301" s="95" t="s">
        <v>1505</v>
      </c>
      <c r="BL1301" s="95"/>
      <c r="BM1301" s="95"/>
      <c r="BN1301" s="95">
        <v>4012</v>
      </c>
      <c r="BO1301" s="95" t="s">
        <v>1125</v>
      </c>
      <c r="BP1301" s="95"/>
      <c r="BQ1301" s="89" t="s">
        <v>1175</v>
      </c>
      <c r="BR1301" s="96"/>
      <c r="BS1301" s="97" t="s">
        <v>1346</v>
      </c>
      <c r="BT1301" s="98">
        <v>1</v>
      </c>
    </row>
    <row r="1302" spans="2:72" s="35" customFormat="1" ht="16.5" hidden="1" customHeight="1" thickBot="1" x14ac:dyDescent="0.4">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1175</v>
      </c>
      <c r="BR1302" s="133"/>
      <c r="BS1302" s="134"/>
      <c r="BT1302" s="135"/>
    </row>
    <row r="1303" spans="2:72" s="35" customFormat="1" ht="16.5" hidden="1" customHeight="1" x14ac:dyDescent="0.4">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1344</v>
      </c>
      <c r="BH1303" s="95"/>
      <c r="BI1303" s="95"/>
      <c r="BJ1303" s="95" t="s">
        <v>1503</v>
      </c>
      <c r="BK1303" s="95" t="s">
        <v>1505</v>
      </c>
      <c r="BL1303" s="95"/>
      <c r="BM1303" s="95"/>
      <c r="BN1303" s="95">
        <v>4012</v>
      </c>
      <c r="BO1303" s="95" t="s">
        <v>1125</v>
      </c>
      <c r="BP1303" s="95"/>
      <c r="BQ1303" s="89" t="s">
        <v>1175</v>
      </c>
      <c r="BR1303" s="96"/>
      <c r="BS1303" s="97" t="s">
        <v>1346</v>
      </c>
      <c r="BT1303" s="98">
        <v>1</v>
      </c>
    </row>
    <row r="1304" spans="2:72" s="35" customFormat="1" ht="16.5" hidden="1" customHeight="1" thickBot="1" x14ac:dyDescent="0.4">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1175</v>
      </c>
      <c r="BR1304" s="133"/>
      <c r="BS1304" s="134"/>
      <c r="BT1304" s="135"/>
    </row>
    <row r="1305" spans="2:72" s="35" customFormat="1" ht="16.5" hidden="1" customHeight="1" x14ac:dyDescent="0.4">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1503</v>
      </c>
      <c r="BK1305" s="95"/>
      <c r="BL1305" s="95"/>
      <c r="BM1305" s="95"/>
      <c r="BN1305" s="95">
        <v>4012</v>
      </c>
      <c r="BO1305" s="95" t="s">
        <v>1124</v>
      </c>
      <c r="BP1305" s="95" t="s">
        <v>326</v>
      </c>
      <c r="BQ1305" s="89" t="s">
        <v>1175</v>
      </c>
      <c r="BR1305" s="96"/>
      <c r="BS1305" s="144" t="s">
        <v>1504</v>
      </c>
      <c r="BT1305" s="98">
        <v>1</v>
      </c>
    </row>
    <row r="1306" spans="2:72" s="35" customFormat="1" ht="16.5" hidden="1" customHeight="1" thickBot="1" x14ac:dyDescent="0.4">
      <c r="B1306" s="119">
        <v>1121</v>
      </c>
      <c r="C1306" s="120"/>
      <c r="D1306" s="121"/>
      <c r="E1306" s="121"/>
      <c r="F1306" s="121"/>
      <c r="G1306" s="121"/>
      <c r="H1306" s="122"/>
      <c r="I1306" s="122"/>
      <c r="J1306" s="122" t="s">
        <v>1205</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1175</v>
      </c>
      <c r="BR1306" s="133"/>
      <c r="BS1306" s="146" t="s">
        <v>1504</v>
      </c>
      <c r="BT1306" s="135">
        <v>1</v>
      </c>
    </row>
    <row r="1307" spans="2:72" s="35" customFormat="1" ht="16.5" hidden="1" customHeight="1" x14ac:dyDescent="0.4">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1344</v>
      </c>
      <c r="BH1307" s="95"/>
      <c r="BI1307" s="95"/>
      <c r="BJ1307" s="95" t="s">
        <v>1503</v>
      </c>
      <c r="BK1307" s="95" t="s">
        <v>1505</v>
      </c>
      <c r="BL1307" s="95"/>
      <c r="BM1307" s="95"/>
      <c r="BN1307" s="95">
        <v>4012</v>
      </c>
      <c r="BO1307" s="95" t="s">
        <v>1125</v>
      </c>
      <c r="BP1307" s="95"/>
      <c r="BQ1307" s="89" t="s">
        <v>1175</v>
      </c>
      <c r="BR1307" s="96"/>
      <c r="BS1307" s="97" t="s">
        <v>1346</v>
      </c>
      <c r="BT1307" s="98">
        <v>1</v>
      </c>
    </row>
    <row r="1308" spans="2:72" s="35" customFormat="1" ht="16.5" hidden="1" customHeight="1" thickBot="1" x14ac:dyDescent="0.4">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1175</v>
      </c>
      <c r="BR1308" s="133"/>
      <c r="BS1308" s="134"/>
      <c r="BT1308" s="135"/>
    </row>
    <row r="1309" spans="2:72" s="35" customFormat="1" ht="16.5" hidden="1" customHeight="1" x14ac:dyDescent="0.4">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1344</v>
      </c>
      <c r="BH1309" s="95"/>
      <c r="BI1309" s="95"/>
      <c r="BJ1309" s="95" t="s">
        <v>1503</v>
      </c>
      <c r="BK1309" s="95" t="s">
        <v>1505</v>
      </c>
      <c r="BL1309" s="95"/>
      <c r="BM1309" s="95"/>
      <c r="BN1309" s="95">
        <v>4012</v>
      </c>
      <c r="BO1309" s="95" t="s">
        <v>1125</v>
      </c>
      <c r="BP1309" s="95"/>
      <c r="BQ1309" s="89" t="s">
        <v>1175</v>
      </c>
      <c r="BR1309" s="96"/>
      <c r="BS1309" s="97" t="s">
        <v>1346</v>
      </c>
      <c r="BT1309" s="98">
        <v>1</v>
      </c>
    </row>
    <row r="1310" spans="2:72" s="35" customFormat="1" ht="16.5" hidden="1" customHeight="1" thickBot="1" x14ac:dyDescent="0.4">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1175</v>
      </c>
      <c r="BR1310" s="133"/>
      <c r="BS1310" s="134"/>
      <c r="BT1310" s="135"/>
    </row>
    <row r="1311" spans="2:72" s="35" customFormat="1" ht="16.5" hidden="1" customHeight="1" x14ac:dyDescent="0.4">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1503</v>
      </c>
      <c r="BK1311" s="95"/>
      <c r="BL1311" s="95"/>
      <c r="BM1311" s="95"/>
      <c r="BN1311" s="95">
        <v>4012</v>
      </c>
      <c r="BO1311" s="95" t="s">
        <v>1124</v>
      </c>
      <c r="BP1311" s="95" t="s">
        <v>326</v>
      </c>
      <c r="BQ1311" s="89" t="s">
        <v>1175</v>
      </c>
      <c r="BR1311" s="96"/>
      <c r="BS1311" s="144" t="s">
        <v>1504</v>
      </c>
      <c r="BT1311" s="98">
        <v>1</v>
      </c>
    </row>
    <row r="1312" spans="2:72" s="35" customFormat="1" ht="16.5" hidden="1" customHeight="1" thickBot="1" x14ac:dyDescent="0.4">
      <c r="B1312" s="119">
        <v>1127</v>
      </c>
      <c r="C1312" s="120"/>
      <c r="D1312" s="121"/>
      <c r="E1312" s="121"/>
      <c r="F1312" s="121"/>
      <c r="G1312" s="121"/>
      <c r="H1312" s="122"/>
      <c r="I1312" s="122"/>
      <c r="J1312" s="122" t="s">
        <v>1205</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1175</v>
      </c>
      <c r="BR1312" s="133"/>
      <c r="BS1312" s="146" t="s">
        <v>1504</v>
      </c>
      <c r="BT1312" s="135">
        <v>1</v>
      </c>
    </row>
    <row r="1313" spans="2:72" s="35" customFormat="1" ht="16.5" hidden="1" customHeight="1" x14ac:dyDescent="0.4">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1344</v>
      </c>
      <c r="BH1313" s="95"/>
      <c r="BI1313" s="95"/>
      <c r="BJ1313" s="95" t="s">
        <v>1503</v>
      </c>
      <c r="BK1313" s="95" t="s">
        <v>1505</v>
      </c>
      <c r="BL1313" s="95"/>
      <c r="BM1313" s="95"/>
      <c r="BN1313" s="95">
        <v>4012</v>
      </c>
      <c r="BO1313" s="95" t="s">
        <v>1125</v>
      </c>
      <c r="BP1313" s="95"/>
      <c r="BQ1313" s="89" t="s">
        <v>1175</v>
      </c>
      <c r="BR1313" s="96"/>
      <c r="BS1313" s="97" t="s">
        <v>1346</v>
      </c>
      <c r="BT1313" s="98">
        <v>1</v>
      </c>
    </row>
    <row r="1314" spans="2:72" s="35" customFormat="1" ht="16.5" hidden="1" customHeight="1" thickBot="1" x14ac:dyDescent="0.4">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1175</v>
      </c>
      <c r="BR1314" s="133"/>
      <c r="BS1314" s="134"/>
      <c r="BT1314" s="135"/>
    </row>
    <row r="1315" spans="2:72" s="35" customFormat="1" ht="16.5" hidden="1" customHeight="1" x14ac:dyDescent="0.4">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1344</v>
      </c>
      <c r="BH1315" s="95"/>
      <c r="BI1315" s="95"/>
      <c r="BJ1315" s="95" t="s">
        <v>1503</v>
      </c>
      <c r="BK1315" s="95" t="s">
        <v>1505</v>
      </c>
      <c r="BL1315" s="95"/>
      <c r="BM1315" s="95"/>
      <c r="BN1315" s="95">
        <v>4012</v>
      </c>
      <c r="BO1315" s="95" t="s">
        <v>1125</v>
      </c>
      <c r="BP1315" s="95"/>
      <c r="BQ1315" s="89" t="s">
        <v>1175</v>
      </c>
      <c r="BR1315" s="96"/>
      <c r="BS1315" s="97" t="s">
        <v>1346</v>
      </c>
      <c r="BT1315" s="98">
        <v>1</v>
      </c>
    </row>
    <row r="1316" spans="2:72" s="35" customFormat="1" ht="16.5" hidden="1" customHeight="1" thickBot="1" x14ac:dyDescent="0.4">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1175</v>
      </c>
      <c r="BR1316" s="133"/>
      <c r="BS1316" s="134"/>
      <c r="BT1316" s="135"/>
    </row>
    <row r="1317" spans="2:72" s="35" customFormat="1" ht="16.5" hidden="1" customHeight="1" x14ac:dyDescent="0.4">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1144</v>
      </c>
      <c r="BP1317" s="95" t="s">
        <v>997</v>
      </c>
      <c r="BQ1317" s="89" t="s">
        <v>1175</v>
      </c>
      <c r="BR1317" s="96"/>
      <c r="BS1317" s="97"/>
      <c r="BT1317" s="98"/>
    </row>
    <row r="1318" spans="2:72" s="35" customFormat="1" ht="16.5" hidden="1" customHeight="1" x14ac:dyDescent="0.4">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1144</v>
      </c>
      <c r="BP1318" s="115"/>
      <c r="BQ1318" s="116" t="s">
        <v>1175</v>
      </c>
      <c r="BR1318" s="116"/>
      <c r="BS1318" s="117"/>
      <c r="BT1318" s="118"/>
    </row>
    <row r="1319" spans="2:72" s="35" customFormat="1" ht="16.5" hidden="1" customHeight="1" thickBot="1" x14ac:dyDescent="0.4">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1144</v>
      </c>
      <c r="BP1319" s="132"/>
      <c r="BQ1319" s="72" t="s">
        <v>1175</v>
      </c>
      <c r="BR1319" s="133"/>
      <c r="BS1319" s="134"/>
      <c r="BT1319" s="135"/>
    </row>
    <row r="1320" spans="2:72" s="35" customFormat="1" ht="16.5" hidden="1" customHeight="1" x14ac:dyDescent="0.4">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1175</v>
      </c>
      <c r="BR1320" s="96"/>
      <c r="BS1320" s="97"/>
      <c r="BT1320" s="98"/>
    </row>
    <row r="1321" spans="2:72" s="35" customFormat="1" ht="16.5" hidden="1" customHeight="1" thickBot="1" x14ac:dyDescent="0.4">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1175</v>
      </c>
      <c r="BR1321" s="133"/>
      <c r="BS1321" s="134"/>
      <c r="BT1321" s="135"/>
    </row>
    <row r="1322" spans="2:72" s="35" customFormat="1" ht="16.5" hidden="1" customHeight="1" x14ac:dyDescent="0.4">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1175</v>
      </c>
      <c r="BR1322" s="96"/>
      <c r="BS1322" s="97"/>
      <c r="BT1322" s="98"/>
    </row>
    <row r="1323" spans="2:72" s="35" customFormat="1" ht="16.5" hidden="1" customHeight="1" thickBot="1" x14ac:dyDescent="0.4">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1175</v>
      </c>
      <c r="BR1323" s="133"/>
      <c r="BS1323" s="134"/>
      <c r="BT1323" s="135"/>
    </row>
    <row r="1324" spans="2:72" s="35" customFormat="1" ht="16.5" hidden="1" customHeight="1" x14ac:dyDescent="0.4">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1175</v>
      </c>
      <c r="BR1324" s="96"/>
      <c r="BS1324" s="97"/>
      <c r="BT1324" s="98"/>
    </row>
    <row r="1325" spans="2:72" s="35" customFormat="1" ht="16.5" hidden="1" customHeight="1" thickBot="1" x14ac:dyDescent="0.4">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1175</v>
      </c>
      <c r="BR1325" s="133"/>
      <c r="BS1325" s="134"/>
      <c r="BT1325" s="135"/>
    </row>
    <row r="1326" spans="2:72" s="35" customFormat="1" ht="16.5" hidden="1" customHeight="1" x14ac:dyDescent="0.4">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1175</v>
      </c>
      <c r="BR1326" s="96"/>
      <c r="BS1326" s="97"/>
      <c r="BT1326" s="98"/>
    </row>
    <row r="1327" spans="2:72" s="35" customFormat="1" ht="16.5" hidden="1" customHeight="1" thickBot="1" x14ac:dyDescent="0.4">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1175</v>
      </c>
      <c r="BR1327" s="133"/>
      <c r="BS1327" s="134"/>
      <c r="BT1327" s="135"/>
    </row>
    <row r="1328" spans="2:72" s="35" customFormat="1" ht="16.5" hidden="1" customHeight="1" x14ac:dyDescent="0.4">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1175</v>
      </c>
      <c r="BR1328" s="96"/>
      <c r="BS1328" s="97"/>
      <c r="BT1328" s="98"/>
    </row>
    <row r="1329" spans="2:72" s="35" customFormat="1" ht="16.5" hidden="1" customHeight="1" thickBot="1" x14ac:dyDescent="0.4">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1175</v>
      </c>
      <c r="BR1329" s="133"/>
      <c r="BS1329" s="134"/>
      <c r="BT1329" s="135"/>
    </row>
    <row r="1330" spans="2:72" s="35" customFormat="1" ht="16.5" hidden="1" customHeight="1" x14ac:dyDescent="0.4">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1175</v>
      </c>
      <c r="BR1330" s="96"/>
      <c r="BS1330" s="97" t="s">
        <v>1167</v>
      </c>
      <c r="BT1330" s="98">
        <v>3</v>
      </c>
    </row>
    <row r="1331" spans="2:72" s="35" customFormat="1" ht="16.5" hidden="1" customHeight="1" thickBot="1" x14ac:dyDescent="0.4">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1175</v>
      </c>
      <c r="BR1331" s="133"/>
      <c r="BS1331" s="134"/>
      <c r="BT1331" s="135"/>
    </row>
    <row r="1332" spans="2:72" s="35" customFormat="1" ht="16.5" hidden="1" customHeight="1" x14ac:dyDescent="0.4">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1175</v>
      </c>
      <c r="BR1332" s="96"/>
      <c r="BS1332" s="97"/>
      <c r="BT1332" s="98"/>
    </row>
    <row r="1333" spans="2:72" s="35" customFormat="1" ht="16.5" hidden="1" customHeight="1" thickBot="1" x14ac:dyDescent="0.4">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1175</v>
      </c>
      <c r="BR1333" s="133"/>
      <c r="BS1333" s="134"/>
      <c r="BT1333" s="135"/>
    </row>
    <row r="1334" spans="2:72" s="35" customFormat="1" ht="16.5" hidden="1" customHeight="1" x14ac:dyDescent="0.4">
      <c r="B1334" s="119">
        <v>1149</v>
      </c>
      <c r="C1334" s="81" t="s">
        <v>76</v>
      </c>
      <c r="D1334" s="82" t="s">
        <v>77</v>
      </c>
      <c r="E1334" s="82" t="s">
        <v>140</v>
      </c>
      <c r="F1334" s="82" t="s">
        <v>1506</v>
      </c>
      <c r="G1334" s="82" t="s">
        <v>1507</v>
      </c>
      <c r="H1334" s="83" t="s">
        <v>1508</v>
      </c>
      <c r="I1334" s="83"/>
      <c r="J1334" s="83" t="s">
        <v>1509</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1175</v>
      </c>
      <c r="BR1334" s="96"/>
      <c r="BS1334" s="97" t="s">
        <v>1167</v>
      </c>
      <c r="BT1334" s="98">
        <v>3</v>
      </c>
    </row>
    <row r="1335" spans="2:72" s="35" customFormat="1" ht="16.5" hidden="1" customHeight="1" thickBot="1" x14ac:dyDescent="0.4">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1175</v>
      </c>
      <c r="BR1335" s="133"/>
      <c r="BS1335" s="134"/>
      <c r="BT1335" s="135"/>
    </row>
    <row r="1336" spans="2:72" s="35" customFormat="1" ht="16.5" hidden="1" customHeight="1" x14ac:dyDescent="0.4">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1175</v>
      </c>
      <c r="BR1336" s="96"/>
      <c r="BS1336" s="97"/>
      <c r="BT1336" s="98"/>
    </row>
    <row r="1337" spans="2:72" s="35" customFormat="1" ht="16.5" hidden="1" customHeight="1" thickBot="1" x14ac:dyDescent="0.4">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1175</v>
      </c>
      <c r="BR1337" s="133"/>
      <c r="BS1337" s="134"/>
      <c r="BT1337" s="135"/>
    </row>
    <row r="1338" spans="2:72" s="35" customFormat="1" ht="16.5" hidden="1" customHeight="1" x14ac:dyDescent="0.4">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1175</v>
      </c>
      <c r="BR1338" s="96"/>
      <c r="BS1338" s="97"/>
      <c r="BT1338" s="98"/>
    </row>
    <row r="1339" spans="2:72" s="35" customFormat="1" ht="16.5" hidden="1" customHeight="1" thickBot="1" x14ac:dyDescent="0.4">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1175</v>
      </c>
      <c r="BR1339" s="133"/>
      <c r="BS1339" s="134"/>
      <c r="BT1339" s="135"/>
    </row>
    <row r="1340" spans="2:72" s="35" customFormat="1" ht="16.5" hidden="1" customHeight="1" x14ac:dyDescent="0.4">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1175</v>
      </c>
      <c r="BR1340" s="96"/>
      <c r="BS1340" s="97"/>
      <c r="BT1340" s="98"/>
    </row>
    <row r="1341" spans="2:72" s="35" customFormat="1" ht="16.5" hidden="1" customHeight="1" thickBot="1" x14ac:dyDescent="0.4">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1175</v>
      </c>
      <c r="BR1341" s="133"/>
      <c r="BS1341" s="134"/>
      <c r="BT1341" s="135"/>
    </row>
    <row r="1342" spans="2:72" s="35" customFormat="1" ht="16.5" hidden="1" customHeight="1" x14ac:dyDescent="0.4">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1281</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1175</v>
      </c>
      <c r="BR1342" s="96"/>
      <c r="BS1342" s="97"/>
      <c r="BT1342" s="98"/>
    </row>
    <row r="1343" spans="2:72" s="35" customFormat="1" ht="16.5" hidden="1" customHeight="1" thickBot="1" x14ac:dyDescent="0.4">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1175</v>
      </c>
      <c r="BR1343" s="133"/>
      <c r="BS1343" s="134"/>
      <c r="BT1343" s="135"/>
    </row>
    <row r="1344" spans="2:72" s="35" customFormat="1" ht="16.5" hidden="1" customHeight="1" x14ac:dyDescent="0.4">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1184</v>
      </c>
      <c r="AP1344" s="88"/>
      <c r="AQ1344" s="89"/>
      <c r="AR1344" s="89">
        <v>1</v>
      </c>
      <c r="AS1344" s="90"/>
      <c r="AT1344" s="88"/>
      <c r="AU1344" s="89"/>
      <c r="AV1344" s="89"/>
      <c r="AW1344" s="90"/>
      <c r="AX1344" s="91"/>
      <c r="AY1344" s="92"/>
      <c r="AZ1344" s="92"/>
      <c r="BA1344" s="93"/>
      <c r="BB1344" s="91"/>
      <c r="BC1344" s="92"/>
      <c r="BD1344" s="92"/>
      <c r="BE1344" s="93"/>
      <c r="BF1344" s="94" t="s">
        <v>1185</v>
      </c>
      <c r="BG1344" s="95"/>
      <c r="BH1344" s="95"/>
      <c r="BI1344" s="95"/>
      <c r="BJ1344" s="95" t="s">
        <v>1186</v>
      </c>
      <c r="BK1344" s="95" t="s">
        <v>1510</v>
      </c>
      <c r="BL1344" s="95" t="s">
        <v>1188</v>
      </c>
      <c r="BM1344" s="95"/>
      <c r="BN1344" s="95">
        <v>4012</v>
      </c>
      <c r="BO1344" s="95" t="s">
        <v>1122</v>
      </c>
      <c r="BP1344" s="95" t="s">
        <v>109</v>
      </c>
      <c r="BQ1344" s="89" t="s">
        <v>1175</v>
      </c>
      <c r="BR1344" s="96"/>
      <c r="BS1344" s="97"/>
      <c r="BT1344" s="98"/>
    </row>
    <row r="1345" spans="2:72" s="35" customFormat="1" ht="16.5" hidden="1" customHeight="1" thickBot="1" x14ac:dyDescent="0.4">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1175</v>
      </c>
      <c r="BR1345" s="133"/>
      <c r="BS1345" s="134"/>
      <c r="BT1345" s="135"/>
    </row>
    <row r="1346" spans="2:72" s="35" customFormat="1" ht="16.5" hidden="1" customHeight="1" x14ac:dyDescent="0.4">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1175</v>
      </c>
      <c r="BR1346" s="96"/>
      <c r="BS1346" s="97"/>
      <c r="BT1346" s="98"/>
    </row>
    <row r="1347" spans="2:72" s="35" customFormat="1" ht="16.5" hidden="1" customHeight="1" thickBot="1" x14ac:dyDescent="0.4">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1175</v>
      </c>
      <c r="BR1347" s="133"/>
      <c r="BS1347" s="134"/>
      <c r="BT1347" s="135"/>
    </row>
    <row r="1348" spans="2:72" s="35" customFormat="1" ht="16.5" hidden="1" customHeight="1" x14ac:dyDescent="0.4">
      <c r="B1348" s="80">
        <v>1153</v>
      </c>
      <c r="C1348" s="81" t="s">
        <v>76</v>
      </c>
      <c r="D1348" s="82" t="s">
        <v>77</v>
      </c>
      <c r="E1348" s="82" t="s">
        <v>726</v>
      </c>
      <c r="F1348" s="82" t="s">
        <v>979</v>
      </c>
      <c r="G1348" s="82" t="s">
        <v>1511</v>
      </c>
      <c r="H1348" s="83" t="s">
        <v>1512</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1450</v>
      </c>
      <c r="BT1348" s="98">
        <v>2</v>
      </c>
    </row>
    <row r="1349" spans="2:72" s="35" customFormat="1" ht="16.5" hidden="1" customHeight="1" x14ac:dyDescent="0.4">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1145</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1450</v>
      </c>
      <c r="BT1349" s="118">
        <v>2</v>
      </c>
    </row>
    <row r="1350" spans="2:72" s="35" customFormat="1" ht="16.5" hidden="1" customHeight="1" x14ac:dyDescent="0.4">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1145</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1450</v>
      </c>
      <c r="BT1350" s="118">
        <v>2</v>
      </c>
    </row>
    <row r="1351" spans="2:72" s="35" customFormat="1" ht="16.5" hidden="1" customHeight="1" x14ac:dyDescent="0.4">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1145</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1450</v>
      </c>
      <c r="BT1351" s="118">
        <v>2</v>
      </c>
    </row>
    <row r="1352" spans="2:72" s="35" customFormat="1" ht="16.5" hidden="1" customHeight="1" x14ac:dyDescent="0.4">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1145</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1450</v>
      </c>
      <c r="BT1352" s="118">
        <v>2</v>
      </c>
    </row>
    <row r="1353" spans="2:72" s="35" customFormat="1" ht="16.5" hidden="1" customHeight="1" x14ac:dyDescent="0.4">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1145</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1450</v>
      </c>
      <c r="BT1353" s="118">
        <v>2</v>
      </c>
    </row>
    <row r="1354" spans="2:72" s="35" customFormat="1" ht="16.5" hidden="1" customHeight="1" x14ac:dyDescent="0.4">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1145</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1450</v>
      </c>
      <c r="BT1354" s="118">
        <v>2</v>
      </c>
    </row>
    <row r="1355" spans="2:72" s="35" customFormat="1" ht="16.5" hidden="1" customHeight="1" x14ac:dyDescent="0.4">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1145</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1450</v>
      </c>
      <c r="BT1355" s="118">
        <v>2</v>
      </c>
    </row>
    <row r="1356" spans="2:72" s="35" customFormat="1" ht="16.5" hidden="1" customHeight="1" x14ac:dyDescent="0.4">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1145</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1450</v>
      </c>
      <c r="BT1356" s="118">
        <v>2</v>
      </c>
    </row>
    <row r="1357" spans="2:72" s="35" customFormat="1" ht="16.5" hidden="1" customHeight="1" thickBot="1" x14ac:dyDescent="0.4">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1145</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1450</v>
      </c>
      <c r="BT1357" s="135">
        <v>2</v>
      </c>
    </row>
    <row r="1358" spans="2:72" s="35" customFormat="1" ht="16.5" hidden="1" customHeight="1" x14ac:dyDescent="0.4">
      <c r="B1358" s="80">
        <v>1151</v>
      </c>
      <c r="C1358" s="81" t="s">
        <v>76</v>
      </c>
      <c r="D1358" s="82" t="s">
        <v>77</v>
      </c>
      <c r="E1358" s="82" t="s">
        <v>593</v>
      </c>
      <c r="F1358" s="82" t="s">
        <v>979</v>
      </c>
      <c r="G1358" s="82" t="s">
        <v>1513</v>
      </c>
      <c r="H1358" s="83" t="s">
        <v>1514</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1175</v>
      </c>
      <c r="BR1358" s="96"/>
      <c r="BS1358" s="97" t="s">
        <v>1180</v>
      </c>
      <c r="BT1358" s="98">
        <v>2</v>
      </c>
    </row>
    <row r="1359" spans="2:72" s="35" customFormat="1" ht="16.5" hidden="1" customHeight="1" thickBot="1" x14ac:dyDescent="0.4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1175</v>
      </c>
      <c r="BR1359" s="133"/>
      <c r="BS1359" s="142" t="s">
        <v>1180</v>
      </c>
      <c r="BT1359" s="135">
        <v>2</v>
      </c>
    </row>
    <row r="1360" spans="2:72" s="35" customFormat="1" ht="16.5" hidden="1" customHeight="1" x14ac:dyDescent="0.4">
      <c r="B1360" s="119">
        <v>1163</v>
      </c>
      <c r="C1360" s="81" t="s">
        <v>76</v>
      </c>
      <c r="D1360" s="82" t="s">
        <v>77</v>
      </c>
      <c r="E1360" s="82" t="s">
        <v>726</v>
      </c>
      <c r="F1360" s="82" t="s">
        <v>859</v>
      </c>
      <c r="G1360" s="82" t="s">
        <v>1515</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1167</v>
      </c>
      <c r="BT1360" s="98">
        <v>2</v>
      </c>
    </row>
    <row r="1361" spans="2:72" s="35" customFormat="1" ht="16.5" hidden="1" customHeight="1" x14ac:dyDescent="0.4">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1361</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1362</v>
      </c>
      <c r="BT1366" s="118">
        <v>2</v>
      </c>
    </row>
    <row r="1367" spans="2:72" s="35" customFormat="1" ht="16.5" hidden="1" customHeight="1" x14ac:dyDescent="0.4">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1344</v>
      </c>
      <c r="BH1377" s="95"/>
      <c r="BI1377" s="95"/>
      <c r="BJ1377" s="95" t="s">
        <v>1452</v>
      </c>
      <c r="BK1377" s="95" t="s">
        <v>1400</v>
      </c>
      <c r="BL1377" s="95"/>
      <c r="BM1377" s="95"/>
      <c r="BN1377" s="95">
        <v>4012</v>
      </c>
      <c r="BO1377" s="95" t="s">
        <v>1125</v>
      </c>
      <c r="BP1377" s="95" t="s">
        <v>567</v>
      </c>
      <c r="BQ1377" s="89" t="s">
        <v>1175</v>
      </c>
      <c r="BR1377" s="96"/>
      <c r="BS1377" s="97" t="s">
        <v>1346</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1175</v>
      </c>
      <c r="BR1378" s="133"/>
      <c r="BS1378" s="134"/>
      <c r="BT1378" s="135"/>
    </row>
    <row r="1379" spans="1:72" s="36" customFormat="1" ht="16.5" hidden="1" customHeight="1" x14ac:dyDescent="0.3">
      <c r="B1379" s="119">
        <v>1179</v>
      </c>
      <c r="C1379" s="81" t="s">
        <v>76</v>
      </c>
      <c r="D1379" s="82" t="s">
        <v>77</v>
      </c>
      <c r="E1379" s="82" t="s">
        <v>140</v>
      </c>
      <c r="F1379" s="82" t="s">
        <v>859</v>
      </c>
      <c r="G1379" s="82" t="s">
        <v>1012</v>
      </c>
      <c r="H1379" s="83" t="s">
        <v>1516</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1344</v>
      </c>
      <c r="BH1379" s="95"/>
      <c r="BI1379" s="95"/>
      <c r="BJ1379" s="95" t="s">
        <v>1452</v>
      </c>
      <c r="BK1379" s="95" t="s">
        <v>1345</v>
      </c>
      <c r="BL1379" s="95"/>
      <c r="BM1379" s="95"/>
      <c r="BN1379" s="95">
        <v>4012</v>
      </c>
      <c r="BO1379" s="95" t="s">
        <v>1125</v>
      </c>
      <c r="BP1379" s="95" t="s">
        <v>567</v>
      </c>
      <c r="BQ1379" s="89" t="s">
        <v>1175</v>
      </c>
      <c r="BR1379" s="96"/>
      <c r="BS1379" s="97" t="s">
        <v>1180</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1175</v>
      </c>
      <c r="BR1380" s="133"/>
      <c r="BS1380" s="134"/>
      <c r="BT1380" s="135"/>
    </row>
    <row r="1381" spans="1:72" s="36" customFormat="1" ht="16.5" hidden="1" customHeight="1" x14ac:dyDescent="0.3">
      <c r="B1381" s="119">
        <v>741</v>
      </c>
      <c r="C1381" s="81" t="s">
        <v>76</v>
      </c>
      <c r="D1381" s="82" t="s">
        <v>77</v>
      </c>
      <c r="E1381" s="82" t="s">
        <v>754</v>
      </c>
      <c r="F1381" s="82" t="s">
        <v>141</v>
      </c>
      <c r="G1381" s="82" t="s">
        <v>1517</v>
      </c>
      <c r="H1381" s="83" t="s">
        <v>1518</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1175</v>
      </c>
      <c r="BR1381" s="96"/>
      <c r="BS1381" s="97" t="s">
        <v>1180</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1175</v>
      </c>
      <c r="BR1382" s="133"/>
      <c r="BS1382" s="134"/>
      <c r="BT1382" s="135"/>
    </row>
    <row r="1383" spans="1:72" s="36" customFormat="1" ht="16.5" hidden="1" customHeight="1" x14ac:dyDescent="0.3">
      <c r="B1383" s="119">
        <v>1181</v>
      </c>
      <c r="C1383" s="81" t="s">
        <v>76</v>
      </c>
      <c r="D1383" s="82" t="s">
        <v>77</v>
      </c>
      <c r="E1383" s="82" t="s">
        <v>726</v>
      </c>
      <c r="F1383" s="82" t="s">
        <v>894</v>
      </c>
      <c r="G1383" s="82" t="s">
        <v>1029</v>
      </c>
      <c r="H1383" s="83" t="s">
        <v>1118</v>
      </c>
      <c r="I1383" s="83"/>
      <c r="J1383" s="83"/>
      <c r="K1383" s="83"/>
      <c r="L1383" s="83"/>
      <c r="M1383" s="83" t="s">
        <v>1174</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1519</v>
      </c>
      <c r="BT1383" s="98">
        <v>1</v>
      </c>
    </row>
    <row r="1384" spans="1:72" s="36" customFormat="1" ht="16.5" hidden="1" customHeight="1" x14ac:dyDescent="0.3">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1145</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3">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1145</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3">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1145</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3">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1145</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3">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1145</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3">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1145</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3">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1145</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3">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1145</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1145</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3">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1175</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1175</v>
      </c>
      <c r="BR1394" s="133"/>
      <c r="BS1394" s="134"/>
      <c r="BT1394" s="135"/>
    </row>
    <row r="1395" spans="2:72" s="36" customFormat="1" ht="16.5" hidden="1" customHeight="1" x14ac:dyDescent="0.3">
      <c r="B1395" s="119">
        <v>1193</v>
      </c>
      <c r="C1395" s="81" t="s">
        <v>76</v>
      </c>
      <c r="D1395" s="82" t="s">
        <v>77</v>
      </c>
      <c r="E1395" s="82" t="s">
        <v>726</v>
      </c>
      <c r="F1395" s="82" t="s">
        <v>897</v>
      </c>
      <c r="G1395" s="82" t="s">
        <v>1035</v>
      </c>
      <c r="H1395" s="83" t="s">
        <v>1036</v>
      </c>
      <c r="I1395" s="83"/>
      <c r="J1395" s="83"/>
      <c r="K1395" s="83"/>
      <c r="L1395" s="83"/>
      <c r="M1395" s="83" t="s">
        <v>1174</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1519</v>
      </c>
      <c r="BT1395" s="98">
        <v>1</v>
      </c>
    </row>
    <row r="1396" spans="2:72" s="36" customFormat="1" ht="16.5" hidden="1" customHeight="1" x14ac:dyDescent="0.3">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3">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3">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1175</v>
      </c>
      <c r="BR1405" s="96"/>
      <c r="BS1405" s="97"/>
      <c r="BT1405" s="98"/>
    </row>
    <row r="1406" spans="2:72" ht="16.5" hidden="1" customHeight="1" thickBot="1" x14ac:dyDescent="0.4">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1175</v>
      </c>
      <c r="BR1406" s="133"/>
      <c r="BS1406" s="134"/>
      <c r="BT1406" s="135"/>
    </row>
    <row r="1407" spans="2:72" ht="16.5" hidden="1" customHeight="1" x14ac:dyDescent="0.4">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1175</v>
      </c>
      <c r="BR1407" s="96"/>
      <c r="BS1407" s="97"/>
      <c r="BT1407" s="98"/>
    </row>
    <row r="1408" spans="2:72" ht="16.5" hidden="1" customHeight="1" thickBot="1" x14ac:dyDescent="0.4">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1175</v>
      </c>
      <c r="BR1408" s="133"/>
      <c r="BS1408" s="134"/>
      <c r="BT1408" s="135"/>
    </row>
    <row r="1409" spans="2:72" ht="16.5" hidden="1" customHeight="1" x14ac:dyDescent="0.4">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1175</v>
      </c>
      <c r="BR1409" s="96"/>
      <c r="BS1409" s="97"/>
      <c r="BT1409" s="98"/>
    </row>
    <row r="1410" spans="2:72" ht="16.5" hidden="1" customHeight="1" thickBot="1" x14ac:dyDescent="0.4">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1175</v>
      </c>
      <c r="BR1410" s="133"/>
      <c r="BS1410" s="134"/>
      <c r="BT1410" s="135"/>
    </row>
    <row r="1411" spans="2:72" ht="16.5" hidden="1" customHeight="1" x14ac:dyDescent="0.4">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1520</v>
      </c>
      <c r="BT1411" s="98">
        <v>1</v>
      </c>
    </row>
    <row r="1412" spans="2:72" ht="16.5" hidden="1" customHeight="1" thickBot="1" x14ac:dyDescent="0.4">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1520</v>
      </c>
      <c r="BT1412" s="135">
        <v>1</v>
      </c>
    </row>
    <row r="1413" spans="2:72" ht="16.5" hidden="1" customHeight="1" x14ac:dyDescent="0.4">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1520</v>
      </c>
      <c r="BT1413" s="98">
        <v>1</v>
      </c>
    </row>
    <row r="1414" spans="2:72" ht="16.5" hidden="1" customHeight="1" thickBot="1" x14ac:dyDescent="0.4">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1520</v>
      </c>
      <c r="BT1414" s="135">
        <v>1</v>
      </c>
    </row>
    <row r="1415" spans="2:72" ht="16.5" hidden="1" customHeight="1" x14ac:dyDescent="0.4">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1195</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1186</v>
      </c>
      <c r="BK1415" s="95" t="s">
        <v>1196</v>
      </c>
      <c r="BL1415" s="95" t="s">
        <v>1197</v>
      </c>
      <c r="BM1415" s="95"/>
      <c r="BN1415" s="95">
        <v>4012</v>
      </c>
      <c r="BO1415" s="95" t="s">
        <v>1122</v>
      </c>
      <c r="BP1415" s="95" t="s">
        <v>132</v>
      </c>
      <c r="BQ1415" s="89" t="s">
        <v>1175</v>
      </c>
      <c r="BR1415" s="96"/>
      <c r="BS1415" s="97"/>
      <c r="BT1415" s="98"/>
    </row>
    <row r="1416" spans="2:72" ht="16.5" hidden="1" customHeight="1" thickBot="1" x14ac:dyDescent="0.4">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1175</v>
      </c>
      <c r="BR1416" s="133"/>
      <c r="BS1416" s="134"/>
      <c r="BT1416" s="135"/>
    </row>
    <row r="1417" spans="2:72" ht="16.5" hidden="1" customHeight="1" x14ac:dyDescent="0.4">
      <c r="B1417" s="119">
        <v>1215</v>
      </c>
      <c r="C1417" s="81" t="s">
        <v>76</v>
      </c>
      <c r="D1417" s="82" t="s">
        <v>77</v>
      </c>
      <c r="E1417" s="82" t="s">
        <v>726</v>
      </c>
      <c r="F1417" s="82" t="s">
        <v>1521</v>
      </c>
      <c r="G1417" s="82" t="s">
        <v>1522</v>
      </c>
      <c r="H1417" s="83" t="s">
        <v>1048</v>
      </c>
      <c r="I1417" s="83"/>
      <c r="J1417" s="83"/>
      <c r="K1417" s="83"/>
      <c r="L1417" s="83" t="s">
        <v>1523</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1524</v>
      </c>
      <c r="BN1417" s="95">
        <v>4012</v>
      </c>
      <c r="BO1417" s="95" t="s">
        <v>1135</v>
      </c>
      <c r="BP1417" s="95"/>
      <c r="BQ1417" s="89"/>
      <c r="BR1417" s="96"/>
      <c r="BS1417" s="97" t="s">
        <v>1373</v>
      </c>
      <c r="BT1417" s="98">
        <v>3</v>
      </c>
    </row>
    <row r="1418" spans="2:72" ht="16.5" hidden="1" customHeight="1" x14ac:dyDescent="0.4">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4">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
      <c r="B1422" s="119">
        <v>1220</v>
      </c>
      <c r="C1422" s="81" t="s">
        <v>76</v>
      </c>
      <c r="D1422" s="82" t="s">
        <v>77</v>
      </c>
      <c r="E1422" s="82" t="s">
        <v>726</v>
      </c>
      <c r="F1422" s="82" t="s">
        <v>976</v>
      </c>
      <c r="G1422" s="82" t="s">
        <v>1525</v>
      </c>
      <c r="H1422" s="83" t="s">
        <v>1119</v>
      </c>
      <c r="I1422" s="83"/>
      <c r="J1422" s="83"/>
      <c r="K1422" s="83"/>
      <c r="L1422" s="83" t="s">
        <v>1426</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1146</v>
      </c>
      <c r="BP1422" s="95"/>
      <c r="BQ1422" s="89"/>
      <c r="BR1422" s="96"/>
      <c r="BS1422" s="97" t="s">
        <v>1519</v>
      </c>
      <c r="BT1422" s="98">
        <v>1</v>
      </c>
    </row>
    <row r="1423" spans="2:72" ht="16.5" hidden="1" customHeight="1" x14ac:dyDescent="0.4">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1145</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1146</v>
      </c>
      <c r="BP1423" s="115"/>
      <c r="BQ1423" s="109"/>
      <c r="BR1423" s="116"/>
      <c r="BS1423" s="117"/>
      <c r="BT1423" s="118"/>
    </row>
    <row r="1424" spans="2:72" ht="16.5" hidden="1" customHeight="1" x14ac:dyDescent="0.4">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1145</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1146</v>
      </c>
      <c r="BP1424" s="115"/>
      <c r="BQ1424" s="109"/>
      <c r="BR1424" s="116"/>
      <c r="BS1424" s="117"/>
      <c r="BT1424" s="118"/>
    </row>
    <row r="1425" spans="2:72" ht="16.5" hidden="1" customHeight="1" x14ac:dyDescent="0.4">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1145</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1146</v>
      </c>
      <c r="BP1425" s="115"/>
      <c r="BQ1425" s="109"/>
      <c r="BR1425" s="116"/>
      <c r="BS1425" s="117"/>
      <c r="BT1425" s="118"/>
    </row>
    <row r="1426" spans="2:72" ht="16.5" hidden="1" customHeight="1" x14ac:dyDescent="0.4">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1145</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1146</v>
      </c>
      <c r="BP1426" s="115"/>
      <c r="BQ1426" s="109"/>
      <c r="BR1426" s="116"/>
      <c r="BS1426" s="117"/>
      <c r="BT1426" s="118"/>
    </row>
    <row r="1427" spans="2:72" ht="16.5" hidden="1" customHeight="1" x14ac:dyDescent="0.4">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1145</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1146</v>
      </c>
      <c r="BP1427" s="115"/>
      <c r="BQ1427" s="109"/>
      <c r="BR1427" s="116"/>
      <c r="BS1427" s="117"/>
      <c r="BT1427" s="118"/>
    </row>
    <row r="1428" spans="2:72" ht="16.5" hidden="1" customHeight="1" thickBot="1" x14ac:dyDescent="0.4">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1145</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1146</v>
      </c>
      <c r="BP1428" s="132"/>
      <c r="BQ1428" s="72"/>
      <c r="BR1428" s="133"/>
      <c r="BS1428" s="134"/>
      <c r="BT1428" s="135"/>
    </row>
    <row r="1429" spans="2:72" ht="16.5" hidden="1" customHeight="1" x14ac:dyDescent="0.4">
      <c r="B1429" s="119">
        <v>1227</v>
      </c>
      <c r="C1429" s="81" t="s">
        <v>76</v>
      </c>
      <c r="D1429" s="82" t="s">
        <v>77</v>
      </c>
      <c r="E1429" s="82" t="s">
        <v>726</v>
      </c>
      <c r="F1429" s="82" t="s">
        <v>1526</v>
      </c>
      <c r="G1429" s="82" t="s">
        <v>1527</v>
      </c>
      <c r="H1429" s="83" t="s">
        <v>1050</v>
      </c>
      <c r="I1429" s="83"/>
      <c r="J1429" s="83" t="s">
        <v>1528</v>
      </c>
      <c r="K1429" s="83"/>
      <c r="L1429" s="83" t="s">
        <v>1529</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1167</v>
      </c>
      <c r="BT1429" s="98">
        <v>2</v>
      </c>
    </row>
    <row r="1430" spans="2:72" ht="16.5" hidden="1" customHeight="1" x14ac:dyDescent="0.4">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4">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
      <c r="B1434" s="119">
        <v>1232</v>
      </c>
      <c r="C1434" s="242" t="s">
        <v>76</v>
      </c>
      <c r="D1434" s="243" t="s">
        <v>77</v>
      </c>
      <c r="E1434" s="243" t="s">
        <v>1051</v>
      </c>
      <c r="F1434" s="243" t="s">
        <v>79</v>
      </c>
      <c r="G1434" s="243" t="s">
        <v>1052</v>
      </c>
      <c r="H1434" s="244" t="s">
        <v>1053</v>
      </c>
      <c r="I1434" s="244"/>
      <c r="J1434" s="244" t="s">
        <v>1530</v>
      </c>
      <c r="K1434" s="244"/>
      <c r="L1434" s="244" t="s">
        <v>1531</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1475</v>
      </c>
      <c r="BT1434" s="258">
        <v>1</v>
      </c>
    </row>
    <row r="1435" spans="2:72" ht="16.5" hidden="1" customHeight="1" x14ac:dyDescent="0.4">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1532</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1533</v>
      </c>
      <c r="BT1435" s="118">
        <v>1</v>
      </c>
    </row>
    <row r="1436" spans="2:72" ht="16.5" hidden="1" customHeight="1" x14ac:dyDescent="0.4">
      <c r="B1436" s="119">
        <v>1237</v>
      </c>
      <c r="C1436" s="100"/>
      <c r="D1436" s="101"/>
      <c r="E1436" s="101"/>
      <c r="F1436" s="101"/>
      <c r="G1436" s="101"/>
      <c r="H1436" s="102"/>
      <c r="I1436" s="102"/>
      <c r="J1436" s="102" t="s">
        <v>1534</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1533</v>
      </c>
      <c r="BT1436" s="118">
        <v>1</v>
      </c>
    </row>
    <row r="1437" spans="2:72" ht="16.5" hidden="1" customHeight="1" x14ac:dyDescent="0.4">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1535</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1533</v>
      </c>
      <c r="BT1437" s="118">
        <v>1</v>
      </c>
    </row>
    <row r="1438" spans="2:72" ht="16.5" hidden="1" customHeight="1" x14ac:dyDescent="0.4">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1361</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1533</v>
      </c>
      <c r="BT1438" s="118">
        <v>1</v>
      </c>
    </row>
    <row r="1439" spans="2:72" ht="16.5" hidden="1" customHeight="1" x14ac:dyDescent="0.4">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1536</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1533</v>
      </c>
      <c r="BT1439" s="118">
        <v>1</v>
      </c>
    </row>
    <row r="1440" spans="2:72" ht="16.5" hidden="1" customHeight="1" thickBot="1" x14ac:dyDescent="0.4">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1537</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1538</v>
      </c>
      <c r="BI1440" s="115"/>
      <c r="BJ1440" s="115"/>
      <c r="BK1440" s="115"/>
      <c r="BL1440" s="115"/>
      <c r="BM1440" s="115"/>
      <c r="BN1440" s="115"/>
      <c r="BO1440" s="115" t="s">
        <v>1140</v>
      </c>
      <c r="BP1440" s="115"/>
      <c r="BQ1440" s="109"/>
      <c r="BR1440" s="116"/>
      <c r="BS1440" s="117" t="s">
        <v>1533</v>
      </c>
      <c r="BT1440" s="118">
        <v>1</v>
      </c>
    </row>
    <row r="1441" spans="2:72" ht="16.5" hidden="1" customHeight="1" thickBot="1" x14ac:dyDescent="0.45">
      <c r="B1441" s="119">
        <v>1233</v>
      </c>
      <c r="C1441" s="205" t="s">
        <v>76</v>
      </c>
      <c r="D1441" s="206" t="s">
        <v>77</v>
      </c>
      <c r="E1441" s="206" t="s">
        <v>1054</v>
      </c>
      <c r="F1441" s="206" t="s">
        <v>599</v>
      </c>
      <c r="G1441" s="206" t="s">
        <v>1055</v>
      </c>
      <c r="H1441" s="207" t="s">
        <v>1056</v>
      </c>
      <c r="I1441" s="207"/>
      <c r="J1441" s="207"/>
      <c r="K1441" s="207"/>
      <c r="L1441" s="207"/>
      <c r="M1441" s="207" t="s">
        <v>1539</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4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1147</v>
      </c>
      <c r="BP1443" s="95"/>
      <c r="BQ1443" s="89"/>
      <c r="BR1443" s="96"/>
      <c r="BS1443" s="97"/>
      <c r="BT1443" s="98"/>
    </row>
    <row r="1444" spans="2:72" ht="16.5" hidden="1" customHeight="1" x14ac:dyDescent="0.4">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1147</v>
      </c>
      <c r="BP1444" s="115"/>
      <c r="BQ1444" s="109"/>
      <c r="BR1444" s="116"/>
      <c r="BS1444" s="117"/>
      <c r="BT1444" s="118"/>
    </row>
    <row r="1445" spans="2:72" ht="16.5" hidden="1" customHeight="1" x14ac:dyDescent="0.4">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1147</v>
      </c>
      <c r="BP1445" s="115"/>
      <c r="BQ1445" s="109"/>
      <c r="BR1445" s="116"/>
      <c r="BS1445" s="117"/>
      <c r="BT1445" s="118"/>
    </row>
    <row r="1446" spans="2:72" ht="16.5" hidden="1" customHeight="1" x14ac:dyDescent="0.4">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1147</v>
      </c>
      <c r="BP1446" s="115"/>
      <c r="BQ1446" s="109"/>
      <c r="BR1446" s="116"/>
      <c r="BS1446" s="117"/>
      <c r="BT1446" s="118"/>
    </row>
    <row r="1447" spans="2:72" ht="16.5" hidden="1" customHeight="1" x14ac:dyDescent="0.4">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1147</v>
      </c>
      <c r="BP1447" s="115"/>
      <c r="BQ1447" s="109"/>
      <c r="BR1447" s="116"/>
      <c r="BS1447" s="117"/>
      <c r="BT1447" s="118"/>
    </row>
    <row r="1448" spans="2:72" ht="16.5" hidden="1" customHeight="1" x14ac:dyDescent="0.4">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1147</v>
      </c>
      <c r="BP1448" s="115"/>
      <c r="BQ1448" s="109"/>
      <c r="BR1448" s="116"/>
      <c r="BS1448" s="117"/>
      <c r="BT1448" s="118"/>
    </row>
    <row r="1449" spans="2:72" ht="16.5" hidden="1" customHeight="1" x14ac:dyDescent="0.4">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1147</v>
      </c>
      <c r="BP1449" s="115"/>
      <c r="BQ1449" s="109"/>
      <c r="BR1449" s="116"/>
      <c r="BS1449" s="117"/>
      <c r="BT1449" s="118"/>
    </row>
    <row r="1450" spans="2:72" ht="16.5" hidden="1" customHeight="1" x14ac:dyDescent="0.4">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1147</v>
      </c>
      <c r="BP1450" s="115"/>
      <c r="BQ1450" s="109"/>
      <c r="BR1450" s="116"/>
      <c r="BS1450" s="117"/>
      <c r="BT1450" s="118"/>
    </row>
    <row r="1451" spans="2:72" ht="16.5" hidden="1" customHeight="1" x14ac:dyDescent="0.4">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1147</v>
      </c>
      <c r="BP1451" s="115"/>
      <c r="BQ1451" s="109"/>
      <c r="BR1451" s="116"/>
      <c r="BS1451" s="117"/>
      <c r="BT1451" s="118"/>
    </row>
    <row r="1452" spans="2:72" ht="16.5" hidden="1" customHeight="1" x14ac:dyDescent="0.4">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1147</v>
      </c>
      <c r="BP1452" s="115"/>
      <c r="BQ1452" s="109"/>
      <c r="BR1452" s="116"/>
      <c r="BS1452" s="117"/>
      <c r="BT1452" s="118"/>
    </row>
    <row r="1453" spans="2:72" ht="16.5" hidden="1" customHeight="1" x14ac:dyDescent="0.4">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1147</v>
      </c>
      <c r="BP1453" s="115"/>
      <c r="BQ1453" s="109"/>
      <c r="BR1453" s="116"/>
      <c r="BS1453" s="117"/>
      <c r="BT1453" s="118"/>
    </row>
    <row r="1454" spans="2:72" ht="16.5" hidden="1" customHeight="1" x14ac:dyDescent="0.4">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1147</v>
      </c>
      <c r="BP1454" s="115"/>
      <c r="BQ1454" s="109"/>
      <c r="BR1454" s="116"/>
      <c r="BS1454" s="117"/>
      <c r="BT1454" s="118"/>
    </row>
    <row r="1455" spans="2:72" ht="16.5" hidden="1" customHeight="1" x14ac:dyDescent="0.4">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1147</v>
      </c>
      <c r="BP1455" s="115"/>
      <c r="BQ1455" s="109"/>
      <c r="BR1455" s="116"/>
      <c r="BS1455" s="117"/>
      <c r="BT1455" s="118"/>
    </row>
    <row r="1456" spans="2:72" ht="16.5" hidden="1" customHeight="1" x14ac:dyDescent="0.4">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1147</v>
      </c>
      <c r="BP1456" s="115"/>
      <c r="BQ1456" s="109"/>
      <c r="BR1456" s="116"/>
      <c r="BS1456" s="117"/>
      <c r="BT1456" s="118"/>
    </row>
    <row r="1457" spans="2:72" ht="16.5" hidden="1" customHeight="1" x14ac:dyDescent="0.4">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1147</v>
      </c>
      <c r="BP1457" s="115"/>
      <c r="BQ1457" s="109"/>
      <c r="BR1457" s="116"/>
      <c r="BS1457" s="117"/>
      <c r="BT1457" s="118"/>
    </row>
    <row r="1458" spans="2:72" ht="16.5" hidden="1" customHeight="1" x14ac:dyDescent="0.4">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1147</v>
      </c>
      <c r="BP1458" s="115"/>
      <c r="BQ1458" s="109"/>
      <c r="BR1458" s="116"/>
      <c r="BS1458" s="117"/>
      <c r="BT1458" s="118"/>
    </row>
    <row r="1459" spans="2:72" ht="16.5" hidden="1" customHeight="1" x14ac:dyDescent="0.4">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1147</v>
      </c>
      <c r="BP1459" s="115"/>
      <c r="BQ1459" s="109"/>
      <c r="BR1459" s="116"/>
      <c r="BS1459" s="117"/>
      <c r="BT1459" s="118"/>
    </row>
    <row r="1460" spans="2:72" ht="16.5" hidden="1" customHeight="1" x14ac:dyDescent="0.4">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1147</v>
      </c>
      <c r="BP1460" s="115"/>
      <c r="BQ1460" s="109"/>
      <c r="BR1460" s="116"/>
      <c r="BS1460" s="117"/>
      <c r="BT1460" s="118"/>
    </row>
    <row r="1461" spans="2:72" ht="16.5" hidden="1" customHeight="1" x14ac:dyDescent="0.4">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1147</v>
      </c>
      <c r="BP1461" s="115"/>
      <c r="BQ1461" s="109"/>
      <c r="BR1461" s="116"/>
      <c r="BS1461" s="117"/>
      <c r="BT1461" s="118"/>
    </row>
    <row r="1462" spans="2:72" ht="16.5" hidden="1" customHeight="1" x14ac:dyDescent="0.4">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1147</v>
      </c>
      <c r="BP1462" s="115"/>
      <c r="BQ1462" s="109"/>
      <c r="BR1462" s="116"/>
      <c r="BS1462" s="117"/>
      <c r="BT1462" s="118"/>
    </row>
    <row r="1463" spans="2:72" ht="16.5" hidden="1" customHeight="1" x14ac:dyDescent="0.4">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1147</v>
      </c>
      <c r="BP1463" s="115"/>
      <c r="BQ1463" s="109"/>
      <c r="BR1463" s="116"/>
      <c r="BS1463" s="117"/>
      <c r="BT1463" s="118"/>
    </row>
    <row r="1464" spans="2:72" ht="16.5" hidden="1" customHeight="1" x14ac:dyDescent="0.4">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1147</v>
      </c>
      <c r="BP1464" s="115"/>
      <c r="BQ1464" s="109"/>
      <c r="BR1464" s="116"/>
      <c r="BS1464" s="117"/>
      <c r="BT1464" s="118"/>
    </row>
    <row r="1465" spans="2:72" ht="16.5" hidden="1" customHeight="1" x14ac:dyDescent="0.4">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1147</v>
      </c>
      <c r="BP1465" s="115"/>
      <c r="BQ1465" s="109"/>
      <c r="BR1465" s="116"/>
      <c r="BS1465" s="117"/>
      <c r="BT1465" s="118"/>
    </row>
    <row r="1466" spans="2:72" ht="16.5" hidden="1" customHeight="1" x14ac:dyDescent="0.4">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1147</v>
      </c>
      <c r="BP1466" s="115"/>
      <c r="BQ1466" s="109"/>
      <c r="BR1466" s="116"/>
      <c r="BS1466" s="117"/>
      <c r="BT1466" s="118"/>
    </row>
    <row r="1467" spans="2:72" ht="16.5" hidden="1" customHeight="1" x14ac:dyDescent="0.4">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1147</v>
      </c>
      <c r="BP1467" s="115"/>
      <c r="BQ1467" s="109"/>
      <c r="BR1467" s="116"/>
      <c r="BS1467" s="117"/>
      <c r="BT1467" s="118"/>
    </row>
    <row r="1468" spans="2:72" ht="16.5" hidden="1" customHeight="1" x14ac:dyDescent="0.4">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1147</v>
      </c>
      <c r="BP1468" s="115"/>
      <c r="BQ1468" s="109"/>
      <c r="BR1468" s="116"/>
      <c r="BS1468" s="117"/>
      <c r="BT1468" s="118"/>
    </row>
    <row r="1469" spans="2:72" ht="16.5" hidden="1" customHeight="1" x14ac:dyDescent="0.4">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1147</v>
      </c>
      <c r="BP1469" s="115"/>
      <c r="BQ1469" s="109"/>
      <c r="BR1469" s="116"/>
      <c r="BS1469" s="117"/>
      <c r="BT1469" s="118"/>
    </row>
    <row r="1470" spans="2:72" ht="16.5" hidden="1" customHeight="1" x14ac:dyDescent="0.4">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1147</v>
      </c>
      <c r="BP1470" s="115"/>
      <c r="BQ1470" s="109"/>
      <c r="BR1470" s="116"/>
      <c r="BS1470" s="117"/>
      <c r="BT1470" s="118"/>
    </row>
    <row r="1471" spans="2:72" ht="16.5" hidden="1" customHeight="1" x14ac:dyDescent="0.4">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1147</v>
      </c>
      <c r="BP1471" s="115"/>
      <c r="BQ1471" s="109"/>
      <c r="BR1471" s="116"/>
      <c r="BS1471" s="117"/>
      <c r="BT1471" s="118"/>
    </row>
    <row r="1472" spans="2:72" ht="16.5" hidden="1" customHeight="1" x14ac:dyDescent="0.4">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1147</v>
      </c>
      <c r="BP1472" s="115"/>
      <c r="BQ1472" s="109"/>
      <c r="BR1472" s="116"/>
      <c r="BS1472" s="117"/>
      <c r="BT1472" s="118"/>
    </row>
    <row r="1473" spans="2:72" ht="16.5" hidden="1" customHeight="1" x14ac:dyDescent="0.4">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1147</v>
      </c>
      <c r="BP1473" s="115"/>
      <c r="BQ1473" s="109"/>
      <c r="BR1473" s="116"/>
      <c r="BS1473" s="117"/>
      <c r="BT1473" s="118"/>
    </row>
    <row r="1474" spans="2:72" ht="16.5" hidden="1" customHeight="1" x14ac:dyDescent="0.4">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1147</v>
      </c>
      <c r="BP1474" s="115"/>
      <c r="BQ1474" s="109"/>
      <c r="BR1474" s="116"/>
      <c r="BS1474" s="117"/>
      <c r="BT1474" s="118"/>
    </row>
    <row r="1475" spans="2:72" ht="16.5" hidden="1" customHeight="1" x14ac:dyDescent="0.4">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1147</v>
      </c>
      <c r="BP1475" s="115"/>
      <c r="BQ1475" s="109"/>
      <c r="BR1475" s="116"/>
      <c r="BS1475" s="117"/>
      <c r="BT1475" s="118"/>
    </row>
    <row r="1476" spans="2:72" ht="16.5" hidden="1" customHeight="1" thickBot="1" x14ac:dyDescent="0.4">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1147</v>
      </c>
      <c r="BP1476" s="132"/>
      <c r="BQ1476" s="72"/>
      <c r="BR1476" s="133"/>
      <c r="BS1476" s="134"/>
      <c r="BT1476" s="135"/>
    </row>
    <row r="1477" spans="2:72" ht="16.5" hidden="1" customHeight="1" x14ac:dyDescent="0.4">
      <c r="B1477" s="119">
        <v>1269</v>
      </c>
      <c r="C1477" s="81" t="s">
        <v>76</v>
      </c>
      <c r="D1477" s="82" t="s">
        <v>77</v>
      </c>
      <c r="E1477" s="82" t="s">
        <v>726</v>
      </c>
      <c r="F1477" s="82" t="s">
        <v>440</v>
      </c>
      <c r="G1477" s="82" t="s">
        <v>1079</v>
      </c>
      <c r="H1477" s="83" t="s">
        <v>1074</v>
      </c>
      <c r="I1477" s="83"/>
      <c r="J1477" s="83" t="s">
        <v>1540</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1148</v>
      </c>
      <c r="BP1477" s="95"/>
      <c r="BQ1477" s="89" t="s">
        <v>1175</v>
      </c>
      <c r="BR1477" s="96"/>
      <c r="BS1477" s="144" t="s">
        <v>1541</v>
      </c>
      <c r="BT1477" s="98">
        <v>3</v>
      </c>
    </row>
    <row r="1478" spans="2:72" ht="16.5" hidden="1" customHeight="1" x14ac:dyDescent="0.4">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1148</v>
      </c>
      <c r="BP1478" s="115"/>
      <c r="BQ1478" s="109" t="s">
        <v>1175</v>
      </c>
      <c r="BR1478" s="116"/>
      <c r="BS1478" s="117"/>
      <c r="BT1478" s="118"/>
    </row>
    <row r="1479" spans="2:72" ht="16.5" hidden="1" customHeight="1" x14ac:dyDescent="0.4">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1148</v>
      </c>
      <c r="BP1479" s="115"/>
      <c r="BQ1479" s="109" t="s">
        <v>1175</v>
      </c>
      <c r="BR1479" s="116"/>
      <c r="BS1479" s="117"/>
      <c r="BT1479" s="118"/>
    </row>
    <row r="1480" spans="2:72" ht="16.5" hidden="1" customHeight="1" x14ac:dyDescent="0.4">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1148</v>
      </c>
      <c r="BP1480" s="115"/>
      <c r="BQ1480" s="109" t="s">
        <v>1175</v>
      </c>
      <c r="BR1480" s="116"/>
      <c r="BS1480" s="117"/>
      <c r="BT1480" s="118"/>
    </row>
    <row r="1481" spans="2:72" ht="16.5" hidden="1" customHeight="1" x14ac:dyDescent="0.4">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1148</v>
      </c>
      <c r="BP1481" s="115"/>
      <c r="BQ1481" s="109" t="s">
        <v>1175</v>
      </c>
      <c r="BR1481" s="116"/>
      <c r="BS1481" s="117"/>
      <c r="BT1481" s="118"/>
    </row>
    <row r="1482" spans="2:72" ht="16.5" hidden="1" customHeight="1" thickBot="1" x14ac:dyDescent="0.4">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1148</v>
      </c>
      <c r="BP1482" s="132"/>
      <c r="BQ1482" s="72" t="s">
        <v>1175</v>
      </c>
      <c r="BR1482" s="133"/>
      <c r="BS1482" s="134"/>
      <c r="BT1482" s="135"/>
    </row>
    <row r="1483" spans="2:72" ht="16.5" hidden="1" customHeight="1" x14ac:dyDescent="0.4">
      <c r="B1483" s="119">
        <v>1275</v>
      </c>
      <c r="C1483" s="81" t="s">
        <v>76</v>
      </c>
      <c r="D1483" s="82" t="s">
        <v>77</v>
      </c>
      <c r="E1483" s="82" t="s">
        <v>726</v>
      </c>
      <c r="F1483" s="82" t="s">
        <v>449</v>
      </c>
      <c r="G1483" s="82" t="s">
        <v>1098</v>
      </c>
      <c r="H1483" s="83" t="s">
        <v>1080</v>
      </c>
      <c r="I1483" s="83"/>
      <c r="J1483" s="83" t="s">
        <v>1540</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1148</v>
      </c>
      <c r="BP1483" s="95"/>
      <c r="BQ1483" s="89" t="s">
        <v>1175</v>
      </c>
      <c r="BR1483" s="96"/>
      <c r="BS1483" s="144" t="s">
        <v>1541</v>
      </c>
      <c r="BT1483" s="98">
        <v>3</v>
      </c>
    </row>
    <row r="1484" spans="2:72" ht="16.5" hidden="1" customHeight="1" x14ac:dyDescent="0.4">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1148</v>
      </c>
      <c r="BP1484" s="115"/>
      <c r="BQ1484" s="109" t="s">
        <v>1175</v>
      </c>
      <c r="BR1484" s="116"/>
      <c r="BS1484" s="117"/>
      <c r="BT1484" s="118"/>
    </row>
    <row r="1485" spans="2:72" ht="16.5" hidden="1" customHeight="1" x14ac:dyDescent="0.4">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1148</v>
      </c>
      <c r="BP1485" s="115"/>
      <c r="BQ1485" s="109" t="s">
        <v>1175</v>
      </c>
      <c r="BR1485" s="116"/>
      <c r="BS1485" s="117"/>
      <c r="BT1485" s="118"/>
    </row>
    <row r="1486" spans="2:72" ht="16.5" hidden="1" customHeight="1" x14ac:dyDescent="0.4">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1148</v>
      </c>
      <c r="BP1486" s="115"/>
      <c r="BQ1486" s="109" t="s">
        <v>1175</v>
      </c>
      <c r="BR1486" s="116"/>
      <c r="BS1486" s="117"/>
      <c r="BT1486" s="118"/>
    </row>
    <row r="1487" spans="2:72" ht="16.5" hidden="1" customHeight="1" x14ac:dyDescent="0.4">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1148</v>
      </c>
      <c r="BP1487" s="115"/>
      <c r="BQ1487" s="109" t="s">
        <v>1175</v>
      </c>
      <c r="BR1487" s="116"/>
      <c r="BS1487" s="117"/>
      <c r="BT1487" s="118"/>
    </row>
    <row r="1488" spans="2:72" ht="16.5" hidden="1" customHeight="1" thickBot="1" x14ac:dyDescent="0.4">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1148</v>
      </c>
      <c r="BP1488" s="132"/>
      <c r="BQ1488" s="72" t="s">
        <v>1175</v>
      </c>
      <c r="BR1488" s="133"/>
      <c r="BS1488" s="134"/>
      <c r="BT1488" s="135"/>
    </row>
    <row r="1489" spans="2:72" ht="16.5" hidden="1" customHeight="1" thickBot="1" x14ac:dyDescent="0.4">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1542</v>
      </c>
      <c r="BT1489" s="258">
        <v>1</v>
      </c>
    </row>
    <row r="1490" spans="2:72" ht="16.5" hidden="1" customHeight="1" thickBot="1" x14ac:dyDescent="0.4">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1542</v>
      </c>
      <c r="BT1490" s="258">
        <v>1</v>
      </c>
    </row>
    <row r="1491" spans="2:72" ht="16.5" hidden="1" customHeight="1" x14ac:dyDescent="0.4">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1184</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1186</v>
      </c>
      <c r="BK1491" s="95" t="s">
        <v>1187</v>
      </c>
      <c r="BL1491" s="95" t="s">
        <v>1188</v>
      </c>
      <c r="BM1491" s="95"/>
      <c r="BN1491" s="95">
        <v>4014</v>
      </c>
      <c r="BO1491" s="95" t="s">
        <v>1122</v>
      </c>
      <c r="BP1491" s="95" t="s">
        <v>425</v>
      </c>
      <c r="BQ1491" s="89" t="s">
        <v>1175</v>
      </c>
      <c r="BR1491" s="96"/>
      <c r="BS1491" s="97"/>
      <c r="BT1491" s="98"/>
    </row>
    <row r="1492" spans="2:72" ht="16.5" hidden="1" customHeight="1" thickBot="1" x14ac:dyDescent="0.4">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1175</v>
      </c>
      <c r="BR1492" s="133"/>
      <c r="BS1492" s="134"/>
      <c r="BT1492" s="135"/>
    </row>
    <row r="1493" spans="2:72" ht="16.5" hidden="1" customHeight="1" thickBot="1" x14ac:dyDescent="0.4">
      <c r="B1493" s="119">
        <v>1283</v>
      </c>
      <c r="C1493" s="81" t="s">
        <v>76</v>
      </c>
      <c r="D1493" s="82" t="s">
        <v>77</v>
      </c>
      <c r="E1493" s="82" t="s">
        <v>105</v>
      </c>
      <c r="F1493" s="82" t="s">
        <v>440</v>
      </c>
      <c r="G1493" s="82" t="s">
        <v>441</v>
      </c>
      <c r="H1493" s="83" t="s">
        <v>1543</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1184</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1186</v>
      </c>
      <c r="BK1493" s="95" t="s">
        <v>1187</v>
      </c>
      <c r="BL1493" s="95" t="s">
        <v>1188</v>
      </c>
      <c r="BM1493" s="95"/>
      <c r="BN1493" s="95">
        <v>4014</v>
      </c>
      <c r="BO1493" s="95" t="s">
        <v>1122</v>
      </c>
      <c r="BP1493" s="95" t="s">
        <v>425</v>
      </c>
      <c r="BQ1493" s="89" t="s">
        <v>1175</v>
      </c>
      <c r="BR1493" s="96"/>
      <c r="BS1493" s="97" t="s">
        <v>1180</v>
      </c>
      <c r="BT1493" s="98">
        <v>3</v>
      </c>
    </row>
    <row r="1494" spans="2:72" ht="16.5" hidden="1" customHeight="1" thickBot="1" x14ac:dyDescent="0.4">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1175</v>
      </c>
      <c r="BR1494" s="133"/>
      <c r="BS1494" s="97" t="s">
        <v>1180</v>
      </c>
      <c r="BT1494" s="135">
        <v>3</v>
      </c>
    </row>
    <row r="1495" spans="2:72" ht="16.5" hidden="1" customHeight="1" thickBot="1" x14ac:dyDescent="0.4">
      <c r="B1495" s="119">
        <v>1283</v>
      </c>
      <c r="C1495" s="81" t="s">
        <v>76</v>
      </c>
      <c r="D1495" s="82" t="s">
        <v>77</v>
      </c>
      <c r="E1495" s="82" t="s">
        <v>129</v>
      </c>
      <c r="F1495" s="82" t="s">
        <v>1544</v>
      </c>
      <c r="G1495" s="82" t="s">
        <v>1545</v>
      </c>
      <c r="H1495" s="83" t="s">
        <v>1546</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1195</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1188</v>
      </c>
      <c r="BM1495" s="95"/>
      <c r="BN1495" s="95">
        <v>4014</v>
      </c>
      <c r="BO1495" s="95" t="s">
        <v>1122</v>
      </c>
      <c r="BP1495" s="95" t="s">
        <v>446</v>
      </c>
      <c r="BQ1495" s="89" t="s">
        <v>1175</v>
      </c>
      <c r="BR1495" s="96"/>
      <c r="BS1495" s="97" t="s">
        <v>1180</v>
      </c>
      <c r="BT1495" s="98">
        <v>3</v>
      </c>
    </row>
    <row r="1496" spans="2:72" ht="16.5" hidden="1" customHeight="1" thickBot="1" x14ac:dyDescent="0.4">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1175</v>
      </c>
      <c r="BR1496" s="133"/>
      <c r="BS1496" s="97" t="s">
        <v>1180</v>
      </c>
      <c r="BT1496" s="135">
        <v>3</v>
      </c>
    </row>
    <row r="1497" spans="2:72" ht="16.5" hidden="1" customHeight="1" x14ac:dyDescent="0.4">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1175</v>
      </c>
      <c r="BR1497" s="96"/>
      <c r="BS1497" s="97"/>
      <c r="BT1497" s="98"/>
    </row>
    <row r="1498" spans="2:72" ht="16.5" hidden="1" customHeight="1" thickBot="1" x14ac:dyDescent="0.4">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1175</v>
      </c>
      <c r="BR1498" s="133"/>
      <c r="BS1498" s="134"/>
      <c r="BT1498" s="135"/>
    </row>
    <row r="1499" spans="2:72" ht="16.5" hidden="1" customHeight="1" x14ac:dyDescent="0.4">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1186</v>
      </c>
      <c r="BK1499" s="95" t="s">
        <v>1547</v>
      </c>
      <c r="BL1499" s="95" t="s">
        <v>1548</v>
      </c>
      <c r="BM1499" s="95"/>
      <c r="BN1499" s="95">
        <v>4014</v>
      </c>
      <c r="BO1499" s="95" t="s">
        <v>1122</v>
      </c>
      <c r="BP1499" s="95" t="s">
        <v>1094</v>
      </c>
      <c r="BQ1499" s="89" t="s">
        <v>1175</v>
      </c>
      <c r="BR1499" s="96"/>
      <c r="BS1499" s="97"/>
      <c r="BT1499" s="98"/>
    </row>
    <row r="1500" spans="2:72" ht="16.5" hidden="1" customHeight="1" thickBot="1" x14ac:dyDescent="0.4">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1175</v>
      </c>
      <c r="BR1500" s="133"/>
      <c r="BS1500" s="134"/>
      <c r="BT1500" s="135"/>
    </row>
    <row r="1501" spans="2:72" ht="16.5" hidden="1" customHeight="1" x14ac:dyDescent="0.4">
      <c r="B1501" s="119">
        <v>1289</v>
      </c>
      <c r="C1501" s="81" t="s">
        <v>76</v>
      </c>
      <c r="D1501" s="82" t="s">
        <v>77</v>
      </c>
      <c r="E1501" s="82" t="s">
        <v>726</v>
      </c>
      <c r="F1501" s="82" t="s">
        <v>437</v>
      </c>
      <c r="G1501" s="82" t="s">
        <v>1095</v>
      </c>
      <c r="H1501" s="83" t="s">
        <v>1096</v>
      </c>
      <c r="I1501" s="83"/>
      <c r="J1501" s="83"/>
      <c r="K1501" s="83"/>
      <c r="L1501" s="83" t="s">
        <v>1549</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1146</v>
      </c>
      <c r="BP1501" s="95"/>
      <c r="BQ1501" s="89"/>
      <c r="BR1501" s="96"/>
      <c r="BS1501" s="97" t="s">
        <v>1542</v>
      </c>
      <c r="BT1501" s="98">
        <v>1</v>
      </c>
    </row>
    <row r="1502" spans="2:72" ht="16.5" hidden="1" customHeight="1" x14ac:dyDescent="0.4">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1146</v>
      </c>
      <c r="BP1502" s="115"/>
      <c r="BQ1502" s="109"/>
      <c r="BR1502" s="116"/>
      <c r="BS1502" s="117"/>
      <c r="BT1502" s="118"/>
    </row>
    <row r="1503" spans="2:72" ht="16.5" hidden="1" customHeight="1" x14ac:dyDescent="0.4">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1146</v>
      </c>
      <c r="BP1503" s="115"/>
      <c r="BQ1503" s="109"/>
      <c r="BR1503" s="116"/>
      <c r="BS1503" s="117"/>
      <c r="BT1503" s="118"/>
    </row>
    <row r="1504" spans="2:72" ht="16.5" hidden="1" customHeight="1" x14ac:dyDescent="0.4">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1146</v>
      </c>
      <c r="BP1504" s="115"/>
      <c r="BQ1504" s="109"/>
      <c r="BR1504" s="116"/>
      <c r="BS1504" s="117"/>
      <c r="BT1504" s="118"/>
    </row>
    <row r="1505" spans="2:72" ht="16.5" hidden="1" customHeight="1" x14ac:dyDescent="0.4">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1146</v>
      </c>
      <c r="BP1505" s="115"/>
      <c r="BQ1505" s="109"/>
      <c r="BR1505" s="116"/>
      <c r="BS1505" s="117"/>
      <c r="BT1505" s="118"/>
    </row>
    <row r="1506" spans="2:72" ht="16.5" hidden="1" customHeight="1" x14ac:dyDescent="0.4">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1146</v>
      </c>
      <c r="BP1506" s="115"/>
      <c r="BQ1506" s="109"/>
      <c r="BR1506" s="116"/>
      <c r="BS1506" s="117"/>
      <c r="BT1506" s="118"/>
    </row>
    <row r="1507" spans="2:72" ht="16.5" hidden="1" customHeight="1" thickBot="1" x14ac:dyDescent="0.4">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1146</v>
      </c>
      <c r="BP1507" s="132"/>
      <c r="BQ1507" s="72"/>
      <c r="BR1507" s="133"/>
      <c r="BS1507" s="134"/>
      <c r="BT1507" s="135"/>
    </row>
    <row r="1508" spans="2:72" ht="16.5" hidden="1" customHeight="1" x14ac:dyDescent="0.4">
      <c r="B1508" s="119">
        <v>1296</v>
      </c>
      <c r="C1508" s="81" t="s">
        <v>76</v>
      </c>
      <c r="D1508" s="82" t="s">
        <v>77</v>
      </c>
      <c r="E1508" s="82" t="s">
        <v>726</v>
      </c>
      <c r="F1508" s="82" t="s">
        <v>440</v>
      </c>
      <c r="G1508" s="82" t="s">
        <v>1079</v>
      </c>
      <c r="H1508" s="83" t="s">
        <v>1097</v>
      </c>
      <c r="I1508" s="83"/>
      <c r="J1508" s="83"/>
      <c r="K1508" s="83"/>
      <c r="L1508" s="83" t="s">
        <v>1549</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1146</v>
      </c>
      <c r="BP1508" s="95"/>
      <c r="BQ1508" s="89"/>
      <c r="BR1508" s="96"/>
      <c r="BS1508" s="97" t="s">
        <v>1542</v>
      </c>
      <c r="BT1508" s="98">
        <v>1</v>
      </c>
    </row>
    <row r="1509" spans="2:72" ht="16.5" hidden="1" customHeight="1" x14ac:dyDescent="0.4">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1146</v>
      </c>
      <c r="BP1509" s="115"/>
      <c r="BQ1509" s="109"/>
      <c r="BR1509" s="116"/>
      <c r="BS1509" s="117"/>
      <c r="BT1509" s="118"/>
    </row>
    <row r="1510" spans="2:72" ht="16.5" hidden="1" customHeight="1" x14ac:dyDescent="0.4">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1146</v>
      </c>
      <c r="BP1510" s="115"/>
      <c r="BQ1510" s="109"/>
      <c r="BR1510" s="116"/>
      <c r="BS1510" s="117"/>
      <c r="BT1510" s="118"/>
    </row>
    <row r="1511" spans="2:72" ht="16.5" hidden="1" customHeight="1" x14ac:dyDescent="0.4">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1146</v>
      </c>
      <c r="BP1511" s="115"/>
      <c r="BQ1511" s="109"/>
      <c r="BR1511" s="116"/>
      <c r="BS1511" s="117"/>
      <c r="BT1511" s="118"/>
    </row>
    <row r="1512" spans="2:72" ht="16.5" hidden="1" customHeight="1" x14ac:dyDescent="0.4">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1146</v>
      </c>
      <c r="BP1512" s="115"/>
      <c r="BQ1512" s="109"/>
      <c r="BR1512" s="116"/>
      <c r="BS1512" s="117"/>
      <c r="BT1512" s="118"/>
    </row>
    <row r="1513" spans="2:72" ht="16.5" hidden="1" customHeight="1" x14ac:dyDescent="0.4">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1146</v>
      </c>
      <c r="BP1513" s="115"/>
      <c r="BQ1513" s="109"/>
      <c r="BR1513" s="116"/>
      <c r="BS1513" s="117"/>
      <c r="BT1513" s="118"/>
    </row>
    <row r="1514" spans="2:72" ht="16.5" hidden="1" customHeight="1" thickBot="1" x14ac:dyDescent="0.4">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1146</v>
      </c>
      <c r="BP1514" s="132"/>
      <c r="BQ1514" s="72"/>
      <c r="BR1514" s="133"/>
      <c r="BS1514" s="134"/>
      <c r="BT1514" s="135"/>
    </row>
    <row r="1515" spans="2:72" ht="16.5" hidden="1" customHeight="1" x14ac:dyDescent="0.4">
      <c r="B1515" s="119">
        <v>1303</v>
      </c>
      <c r="C1515" s="81" t="s">
        <v>76</v>
      </c>
      <c r="D1515" s="82" t="s">
        <v>77</v>
      </c>
      <c r="E1515" s="82" t="s">
        <v>726</v>
      </c>
      <c r="F1515" s="82" t="s">
        <v>449</v>
      </c>
      <c r="G1515" s="82" t="s">
        <v>1098</v>
      </c>
      <c r="H1515" s="83" t="s">
        <v>1099</v>
      </c>
      <c r="I1515" s="83"/>
      <c r="J1515" s="83"/>
      <c r="K1515" s="83"/>
      <c r="L1515" s="83" t="s">
        <v>1549</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1146</v>
      </c>
      <c r="BP1515" s="95"/>
      <c r="BQ1515" s="89"/>
      <c r="BR1515" s="96"/>
      <c r="BS1515" s="97" t="s">
        <v>1542</v>
      </c>
      <c r="BT1515" s="98">
        <v>1</v>
      </c>
    </row>
    <row r="1516" spans="2:72" ht="16.5" hidden="1" customHeight="1" x14ac:dyDescent="0.4">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1146</v>
      </c>
      <c r="BP1516" s="115"/>
      <c r="BQ1516" s="109"/>
      <c r="BR1516" s="116"/>
      <c r="BS1516" s="117"/>
      <c r="BT1516" s="118"/>
    </row>
    <row r="1517" spans="2:72" ht="16.5" hidden="1" customHeight="1" x14ac:dyDescent="0.4">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1146</v>
      </c>
      <c r="BP1517" s="115"/>
      <c r="BQ1517" s="109"/>
      <c r="BR1517" s="116"/>
      <c r="BS1517" s="117"/>
      <c r="BT1517" s="118"/>
    </row>
    <row r="1518" spans="2:72" ht="16.5" hidden="1" customHeight="1" x14ac:dyDescent="0.4">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1146</v>
      </c>
      <c r="BP1518" s="115"/>
      <c r="BQ1518" s="109"/>
      <c r="BR1518" s="116"/>
      <c r="BS1518" s="117"/>
      <c r="BT1518" s="118"/>
    </row>
    <row r="1519" spans="2:72" ht="16.5" hidden="1" customHeight="1" x14ac:dyDescent="0.4">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1146</v>
      </c>
      <c r="BP1519" s="115"/>
      <c r="BQ1519" s="109"/>
      <c r="BR1519" s="116"/>
      <c r="BS1519" s="117"/>
      <c r="BT1519" s="118"/>
    </row>
    <row r="1520" spans="2:72" ht="16.5" hidden="1" customHeight="1" x14ac:dyDescent="0.4">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1146</v>
      </c>
      <c r="BP1520" s="115"/>
      <c r="BQ1520" s="109"/>
      <c r="BR1520" s="116"/>
      <c r="BS1520" s="117"/>
      <c r="BT1520" s="118"/>
    </row>
    <row r="1521" spans="2:72" ht="16.5" hidden="1" customHeight="1" x14ac:dyDescent="0.4">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1146</v>
      </c>
      <c r="BP1521" s="132"/>
      <c r="BQ1521" s="72"/>
      <c r="BR1521" s="133"/>
      <c r="BS1521" s="134"/>
      <c r="BT1521" s="135"/>
    </row>
    <row r="1522" spans="2:72" ht="16.5" hidden="1" customHeight="1" x14ac:dyDescent="0.4">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1149</v>
      </c>
      <c r="BP1522" s="95"/>
      <c r="BQ1522" s="89" t="s">
        <v>1175</v>
      </c>
      <c r="BR1522" s="96"/>
      <c r="BS1522" s="97" t="s">
        <v>1550</v>
      </c>
      <c r="BT1522" s="98">
        <v>3</v>
      </c>
    </row>
    <row r="1523" spans="2:72" ht="16.5" hidden="1" customHeight="1" x14ac:dyDescent="0.4">
      <c r="B1523" s="119">
        <v>1311</v>
      </c>
      <c r="C1523" s="100"/>
      <c r="D1523" s="101"/>
      <c r="E1523" s="101"/>
      <c r="F1523" s="101"/>
      <c r="G1523" s="101" t="s">
        <v>1551</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1149</v>
      </c>
      <c r="BP1523" s="115"/>
      <c r="BQ1523" s="109" t="s">
        <v>1175</v>
      </c>
      <c r="BR1523" s="116"/>
      <c r="BS1523" s="117" t="s">
        <v>1552</v>
      </c>
      <c r="BT1523" s="118">
        <v>3</v>
      </c>
    </row>
    <row r="1524" spans="2:72" ht="16.5" hidden="1" customHeight="1" thickBot="1" x14ac:dyDescent="0.4">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1149</v>
      </c>
      <c r="BP1524" s="132"/>
      <c r="BQ1524" s="72" t="s">
        <v>1175</v>
      </c>
      <c r="BR1524" s="133"/>
      <c r="BS1524" s="134"/>
      <c r="BT1524" s="135"/>
    </row>
    <row r="1525" spans="2:72" ht="16.5" hidden="1" customHeight="1" x14ac:dyDescent="0.4">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1149</v>
      </c>
      <c r="BP1525" s="95"/>
      <c r="BQ1525" s="89" t="s">
        <v>1175</v>
      </c>
      <c r="BR1525" s="96"/>
      <c r="BS1525" s="97" t="s">
        <v>1550</v>
      </c>
      <c r="BT1525" s="98">
        <v>3</v>
      </c>
    </row>
    <row r="1526" spans="2:72" ht="16.5" hidden="1" customHeight="1" x14ac:dyDescent="0.4">
      <c r="B1526" s="119">
        <v>1314</v>
      </c>
      <c r="C1526" s="100"/>
      <c r="D1526" s="101"/>
      <c r="E1526" s="101"/>
      <c r="F1526" s="101"/>
      <c r="G1526" s="101" t="s">
        <v>1553</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1149</v>
      </c>
      <c r="BP1526" s="115"/>
      <c r="BQ1526" s="109" t="s">
        <v>1175</v>
      </c>
      <c r="BR1526" s="116"/>
      <c r="BS1526" s="117" t="s">
        <v>1552</v>
      </c>
      <c r="BT1526" s="118">
        <v>3</v>
      </c>
    </row>
    <row r="1527" spans="2:72" ht="16.5" hidden="1" customHeight="1" thickBot="1" x14ac:dyDescent="0.4">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1149</v>
      </c>
      <c r="BP1527" s="132"/>
      <c r="BQ1527" s="72" t="s">
        <v>1175</v>
      </c>
      <c r="BR1527" s="133"/>
      <c r="BS1527" s="134"/>
      <c r="BT1527" s="135"/>
    </row>
    <row r="1528" spans="2:72" ht="16.5" hidden="1" customHeight="1" x14ac:dyDescent="0.4">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1149</v>
      </c>
      <c r="BP1528" s="95"/>
      <c r="BQ1528" s="89" t="s">
        <v>1175</v>
      </c>
      <c r="BR1528" s="96"/>
      <c r="BS1528" s="97" t="s">
        <v>1550</v>
      </c>
      <c r="BT1528" s="98">
        <v>3</v>
      </c>
    </row>
    <row r="1529" spans="2:72" ht="16.5" hidden="1" customHeight="1" x14ac:dyDescent="0.4">
      <c r="B1529" s="119">
        <v>1317</v>
      </c>
      <c r="C1529" s="100"/>
      <c r="D1529" s="101"/>
      <c r="E1529" s="101"/>
      <c r="F1529" s="101"/>
      <c r="G1529" s="101" t="s">
        <v>1554</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1149</v>
      </c>
      <c r="BP1529" s="115"/>
      <c r="BQ1529" s="109" t="s">
        <v>1175</v>
      </c>
      <c r="BR1529" s="116"/>
      <c r="BS1529" s="117" t="s">
        <v>1552</v>
      </c>
      <c r="BT1529" s="118">
        <v>3</v>
      </c>
    </row>
    <row r="1530" spans="2:72" ht="16.5" hidden="1" customHeight="1" thickBot="1" x14ac:dyDescent="0.4">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1149</v>
      </c>
      <c r="BP1530" s="132"/>
      <c r="BQ1530" s="72" t="s">
        <v>1175</v>
      </c>
      <c r="BR1530" s="133"/>
      <c r="BS1530" s="134"/>
      <c r="BT1530" s="135"/>
    </row>
    <row r="1531" spans="2:72" ht="16.5" hidden="1" customHeight="1" x14ac:dyDescent="0.4">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1235</v>
      </c>
      <c r="BT1531" s="98">
        <v>2</v>
      </c>
    </row>
    <row r="1532" spans="2:72" ht="16.5" hidden="1" customHeight="1" x14ac:dyDescent="0.4">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4">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1235</v>
      </c>
      <c r="BT1536" s="98">
        <v>2</v>
      </c>
    </row>
    <row r="1537" spans="2:72" ht="16.5" hidden="1" customHeight="1" x14ac:dyDescent="0.4">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6" tint="0.39997558519241921"/>
  </sheetPr>
  <dimension ref="A1:P458"/>
  <sheetViews>
    <sheetView topLeftCell="B1" workbookViewId="0">
      <selection activeCell="E107" sqref="E107"/>
    </sheetView>
    <sheetView workbookViewId="1">
      <selection activeCell="C11" sqref="C11:C12"/>
    </sheetView>
  </sheetViews>
  <sheetFormatPr defaultColWidth="8.90625" defaultRowHeight="15" x14ac:dyDescent="0.4"/>
  <cols>
    <col min="1" max="1" width="9" style="259" bestFit="1" customWidth="1"/>
    <col min="2" max="2" width="68.54296875" style="259" bestFit="1" customWidth="1"/>
    <col min="3" max="3" width="68.54296875" style="259" customWidth="1"/>
    <col min="4" max="4" width="22.08984375" style="259" bestFit="1" customWidth="1"/>
    <col min="5" max="5" width="16.08984375" style="267" bestFit="1" customWidth="1"/>
    <col min="6" max="6" width="16.08984375" style="267" customWidth="1"/>
    <col min="7" max="7" width="61.36328125" style="267" bestFit="1" customWidth="1"/>
    <col min="8" max="8" width="9.1796875" style="267" bestFit="1" customWidth="1"/>
    <col min="9" max="9" width="8.90625" style="259"/>
    <col min="10" max="10" width="18" style="259" bestFit="1" customWidth="1"/>
    <col min="11" max="11" width="59.90625" style="259" hidden="1" customWidth="1"/>
    <col min="12" max="12" width="10.1796875" style="259" hidden="1" customWidth="1"/>
    <col min="13" max="13" width="78.36328125" style="259" bestFit="1" customWidth="1"/>
    <col min="14" max="14" width="35.36328125" style="259" bestFit="1" customWidth="1"/>
    <col min="15" max="15" width="8.90625" style="259"/>
    <col min="16" max="16" width="9.90625" style="259" customWidth="1"/>
    <col min="17" max="16384" width="8.90625" style="259"/>
  </cols>
  <sheetData>
    <row r="1" spans="1:16" ht="16" x14ac:dyDescent="0.4">
      <c r="A1" s="276"/>
      <c r="B1" s="276"/>
      <c r="C1" s="344"/>
      <c r="D1" s="275"/>
      <c r="E1" s="341" t="s">
        <v>1697</v>
      </c>
      <c r="F1" s="342"/>
      <c r="G1" s="342"/>
      <c r="H1" s="343"/>
      <c r="K1" s="259" t="s">
        <v>2893</v>
      </c>
    </row>
    <row r="2" spans="1:16" ht="15.5" thickBot="1" x14ac:dyDescent="0.45">
      <c r="A2" s="261" t="s">
        <v>1557</v>
      </c>
      <c r="B2" s="260" t="s">
        <v>43</v>
      </c>
      <c r="C2" s="260" t="s">
        <v>72</v>
      </c>
      <c r="D2" s="260" t="s">
        <v>1688</v>
      </c>
      <c r="E2" s="277" t="s">
        <v>2965</v>
      </c>
      <c r="F2" s="277" t="s">
        <v>2967</v>
      </c>
      <c r="G2" s="277" t="s">
        <v>1595</v>
      </c>
      <c r="H2" s="277" t="s">
        <v>2969</v>
      </c>
      <c r="J2" s="259" t="s">
        <v>2892</v>
      </c>
      <c r="K2" s="259" t="s">
        <v>1151</v>
      </c>
      <c r="L2" s="259" t="s">
        <v>1152</v>
      </c>
      <c r="M2" s="259" t="s">
        <v>2894</v>
      </c>
      <c r="N2" s="259" t="s">
        <v>2895</v>
      </c>
    </row>
    <row r="3" spans="1:16" ht="15.5" hidden="1" thickBot="1" x14ac:dyDescent="0.45">
      <c r="A3" s="263">
        <v>0</v>
      </c>
      <c r="B3" s="262" t="e">
        <f>INDEX(_INSTRUMENT_TAGS[INITIAL_DESC],MATCH(MSIO4[[#This Row],[Tag]],_INSTRUMENT_TAGS[INITIAL_TAG1],))</f>
        <v>#N/A</v>
      </c>
      <c r="C3" s="262" t="e">
        <f>INDEX(_INSTRUMENTS[TYPICAL],MATCH(MSIO4[[#This Row],[Tag]],_INSTRUMENTS[TAG],))</f>
        <v>#N/A</v>
      </c>
      <c r="D3" s="262"/>
      <c r="E3" s="273"/>
      <c r="F3" s="273"/>
      <c r="G3" s="273"/>
      <c r="H3" s="274"/>
      <c r="J3" s="259" t="s">
        <v>1129</v>
      </c>
      <c r="K3" s="259" t="s">
        <v>1129</v>
      </c>
      <c r="M3" s="259" t="str">
        <f>$K$1&amp;Table12[[#This Row],[Column2]]&amp;".dwg"</f>
        <v>S:\EISSVN\Danone Balclutha\Biomass Boiler\Design\TYPICALS\ALM_HORN.dwg</v>
      </c>
      <c r="P3" t="s">
        <v>1150</v>
      </c>
    </row>
    <row r="4" spans="1:16" ht="15.5" hidden="1" thickBot="1" x14ac:dyDescent="0.45">
      <c r="A4" s="263" t="s">
        <v>1826</v>
      </c>
      <c r="B4" s="262" t="str">
        <f>INDEX(_INSTRUMENT_TAGS[INITIAL_DESC],MATCH(MSIO4[[#This Row],[Tag]],_INSTRUMENT_TAGS[INITIAL_TAG1],))</f>
        <v>Electrical room          temperature</v>
      </c>
      <c r="C4" s="262" t="str">
        <f>INDEX(_INSTRUMENTS[TYPICAL],MATCH(MSIO4[[#This Row],[Tag]],_INSTRUMENTS[TAG],))</f>
        <v>MEAS_ANA</v>
      </c>
      <c r="D4" s="262"/>
      <c r="E4" s="273"/>
      <c r="F4" s="273"/>
      <c r="G4" s="273"/>
      <c r="H4" s="274"/>
      <c r="J4" s="259" t="s">
        <v>1149</v>
      </c>
      <c r="K4" s="259" t="s">
        <v>1149</v>
      </c>
      <c r="M4" s="259" t="str">
        <f>$K$1&amp;Table12[[#This Row],[Column2]]&amp;".dwg"</f>
        <v>S:\EISSVN\Danone Balclutha\Biomass Boiler\Design\TYPICALS\BELIMO_VLV.dwg</v>
      </c>
      <c r="P4">
        <v>0</v>
      </c>
    </row>
    <row r="5" spans="1:16" ht="16" hidden="1" thickTop="1" thickBot="1" x14ac:dyDescent="0.45">
      <c r="A5" s="263" t="s">
        <v>1828</v>
      </c>
      <c r="B5" s="262" t="str">
        <f>INDEX(_INSTRUMENT_TAGS[INITIAL_DESC],MATCH(MSIO4[[#This Row],[Tag]],_INSTRUMENT_TAGS[INITIAL_TAG1],))</f>
        <v>PLC-cabinet              temperature</v>
      </c>
      <c r="C5" s="262" t="str">
        <f>INDEX(_INSTRUMENTS[TYPICAL],MATCH(MSIO4[[#This Row],[Tag]],_INSTRUMENTS[TAG],))</f>
        <v>MEAS_ANA</v>
      </c>
      <c r="D5" s="262"/>
      <c r="E5" s="273"/>
      <c r="F5" s="273"/>
      <c r="G5" s="273"/>
      <c r="H5" s="274"/>
      <c r="J5" s="301" t="s">
        <v>2900</v>
      </c>
      <c r="K5" s="301" t="s">
        <v>2371</v>
      </c>
      <c r="L5" s="301"/>
      <c r="M5" s="302"/>
      <c r="N5" s="301" t="s">
        <v>2899</v>
      </c>
      <c r="P5" t="s">
        <v>1129</v>
      </c>
    </row>
    <row r="6" spans="1:16" ht="15.5" hidden="1" thickBot="1" x14ac:dyDescent="0.45">
      <c r="A6" s="263" t="s">
        <v>1832</v>
      </c>
      <c r="B6" s="262" t="str">
        <f>INDEX(_INSTRUMENT_TAGS[INITIAL_DESC],MATCH(MSIO4[[#This Row],[Tag]],_INSTRUMENT_TAGS[INITIAL_TAG1],))</f>
        <v>Steam to existing header energy calculator</v>
      </c>
      <c r="C6" s="262" t="str">
        <f>INDEX(_INSTRUMENTS[TYPICAL],MATCH(MSIO4[[#This Row],[Tag]],_INSTRUMENTS[TAG],))</f>
        <v>MEAS_ANA</v>
      </c>
      <c r="D6" s="262"/>
      <c r="E6" s="273"/>
      <c r="F6" s="273"/>
      <c r="G6" s="273"/>
      <c r="H6" s="274"/>
      <c r="J6" s="259" t="s">
        <v>1124</v>
      </c>
      <c r="K6" s="259" t="s">
        <v>1124</v>
      </c>
      <c r="M6" s="259" t="str">
        <f>$K$1&amp;Table12[[#This Row],[Column2]]&amp;".dwg"</f>
        <v>S:\EISSVN\Danone Balclutha\Biomass Boiler\Design\TYPICALS\BIN_VLV.dwg</v>
      </c>
      <c r="P6" t="s">
        <v>1149</v>
      </c>
    </row>
    <row r="7" spans="1:16" ht="15.5" thickBot="1" x14ac:dyDescent="0.45">
      <c r="A7" s="263" t="s">
        <v>1983</v>
      </c>
      <c r="B7" s="262" t="str">
        <f>INDEX(_INSTRUMENT_TAGS[INITIAL_DESC],MATCH(MSIO4[[#This Row],[Tag]],_INSTRUMENT_TAGS[INITIAL_TAG1],))</f>
        <v>Fuel silo cross conveyor explosion hatch          limit switch</v>
      </c>
      <c r="C7" s="262" t="str">
        <f>INDEX(_INSTRUMENTS[TYPICAL],MATCH(MSIO4[[#This Row],[Tag]],_INSTRUMENTS[TAG],))</f>
        <v>MEAS_BIN</v>
      </c>
      <c r="D7" s="262" t="s">
        <v>2970</v>
      </c>
      <c r="E7" s="273"/>
      <c r="F7" s="273"/>
      <c r="G7" s="273"/>
      <c r="H7" s="274"/>
      <c r="J7" s="259" t="s">
        <v>1144</v>
      </c>
      <c r="K7" s="259" t="s">
        <v>1144</v>
      </c>
      <c r="M7" s="296" t="str">
        <f>$K$1&amp;Table12[[#This Row],[Column2]]&amp;".dwg"</f>
        <v>S:\EISSVN\Danone Balclutha\Biomass Boiler\Design\TYPICALS\BIN_VLV_2DO.dwg</v>
      </c>
      <c r="P7" t="s">
        <v>1124</v>
      </c>
    </row>
    <row r="8" spans="1:16" ht="16" hidden="1" thickTop="1" thickBot="1" x14ac:dyDescent="0.45">
      <c r="A8" s="263" t="s">
        <v>2137</v>
      </c>
      <c r="B8" s="262" t="str">
        <f>INDEX(_INSTRUMENT_TAGS[INITIAL_DESC],MATCH(MSIO4[[#This Row],[Tag]],_INSTRUMENT_TAGS[INITIAL_TAG1],))</f>
        <v>Sand transmitter         230 Vac feed</v>
      </c>
      <c r="C8" s="262" t="str">
        <f>INDEX(_INSTRUMENTS[TYPICAL],MATCH(MSIO4[[#This Row],[Tag]],_INSTRUMENTS[TAG],))</f>
        <v>MCCB_1ph</v>
      </c>
      <c r="D8" s="262"/>
      <c r="E8" s="273"/>
      <c r="F8" s="273"/>
      <c r="G8" s="273"/>
      <c r="H8" s="274"/>
      <c r="J8" s="301" t="s">
        <v>1147</v>
      </c>
      <c r="K8" s="301"/>
      <c r="L8" s="301"/>
      <c r="M8" s="302"/>
      <c r="N8" s="301" t="s">
        <v>2896</v>
      </c>
      <c r="P8" t="s">
        <v>1144</v>
      </c>
    </row>
    <row r="9" spans="1:16" ht="15.5" hidden="1" thickBot="1" x14ac:dyDescent="0.45">
      <c r="A9" s="263" t="s">
        <v>344</v>
      </c>
      <c r="B9" s="262" t="str">
        <f>INDEX(_INSTRUMENT_TAGS[INITIAL_DESC],MATCH(MSIO4[[#This Row],[Tag]],_INSTRUMENT_TAGS[INITIAL_TAG1],))</f>
        <v>Sootblower 1</v>
      </c>
      <c r="C9" s="262" t="str">
        <f>INDEX(_INSTRUMENTS[TYPICAL],MATCH(MSIO4[[#This Row],[Tag]],_INSTRUMENTS[TAG],))</f>
        <v>DOL_REV_BUS</v>
      </c>
      <c r="D9" s="262"/>
      <c r="E9" s="273"/>
      <c r="F9" s="273"/>
      <c r="G9" s="273"/>
      <c r="H9" s="274"/>
      <c r="J9" s="298" t="s">
        <v>1121</v>
      </c>
      <c r="K9" s="298" t="s">
        <v>1121</v>
      </c>
      <c r="L9" s="298"/>
      <c r="M9" s="298" t="str">
        <f>$K$1&amp;Table12[[#This Row],[Column2]]&amp;".dwg"</f>
        <v>S:\EISSVN\Danone Balclutha\Biomass Boiler\Design\TYPICALS\CHEMICAL_PUMP.dwg</v>
      </c>
      <c r="N9" s="298" t="s">
        <v>2904</v>
      </c>
      <c r="P9" t="s">
        <v>1147</v>
      </c>
    </row>
    <row r="10" spans="1:16" ht="16" hidden="1" thickTop="1" thickBot="1" x14ac:dyDescent="0.45">
      <c r="A10" s="263" t="s">
        <v>350</v>
      </c>
      <c r="B10" s="262" t="str">
        <f>INDEX(_INSTRUMENT_TAGS[INITIAL_DESC],MATCH(MSIO4[[#This Row],[Tag]],_INSTRUMENT_TAGS[INITIAL_TAG1],))</f>
        <v>Sootblower 2</v>
      </c>
      <c r="C10" s="262" t="str">
        <f>INDEX(_INSTRUMENTS[TYPICAL],MATCH(MSIO4[[#This Row],[Tag]],_INSTRUMENTS[TAG],))</f>
        <v>DOL_REV_BUS</v>
      </c>
      <c r="D10" s="262"/>
      <c r="E10" s="273"/>
      <c r="F10" s="273"/>
      <c r="G10" s="273"/>
      <c r="H10" s="274"/>
      <c r="J10" s="297" t="s">
        <v>1148</v>
      </c>
      <c r="K10" s="297" t="s">
        <v>1148</v>
      </c>
      <c r="L10" s="297"/>
      <c r="M10" s="299" t="str">
        <f>$K$1&amp;Table12[[#This Row],[Column2]]&amp;".dwg"</f>
        <v>S:\EISSVN\Danone Balclutha\Biomass Boiler\Design\TYPICALS\COMPR.dwg</v>
      </c>
      <c r="N10" s="297" t="s">
        <v>2904</v>
      </c>
      <c r="P10" t="s">
        <v>1121</v>
      </c>
    </row>
    <row r="11" spans="1:16" ht="15.5" hidden="1" thickBot="1" x14ac:dyDescent="0.45">
      <c r="A11" s="263" t="s">
        <v>352</v>
      </c>
      <c r="B11" s="262" t="str">
        <f>INDEX(_INSTRUMENT_TAGS[INITIAL_DESC],MATCH(MSIO4[[#This Row],[Tag]],_INSTRUMENT_TAGS[INITIAL_TAG1],))</f>
        <v>Sootblower 3</v>
      </c>
      <c r="C11" s="262" t="str">
        <f>INDEX(_INSTRUMENTS[TYPICAL],MATCH(MSIO4[[#This Row],[Tag]],_INSTRUMENTS[TAG],))</f>
        <v>DOL_REV_BUS</v>
      </c>
      <c r="D11" s="262"/>
      <c r="E11" s="273"/>
      <c r="F11" s="273"/>
      <c r="G11" s="273"/>
      <c r="H11" s="274"/>
      <c r="J11" s="303" t="s">
        <v>1138</v>
      </c>
      <c r="K11" s="303" t="s">
        <v>1138</v>
      </c>
      <c r="L11" s="303"/>
      <c r="M11" s="303" t="str">
        <f>$K$1&amp;Table12[[#This Row],[Column2]]&amp;".dwg"</f>
        <v>S:\EISSVN\Danone Balclutha\Biomass Boiler\Design\TYPICALS\DOL_DIR.dwg</v>
      </c>
      <c r="N11" s="303" t="s">
        <v>2901</v>
      </c>
      <c r="P11" t="s">
        <v>1148</v>
      </c>
    </row>
    <row r="12" spans="1:16" ht="15.5" hidden="1" thickBot="1" x14ac:dyDescent="0.45">
      <c r="A12" s="263" t="s">
        <v>354</v>
      </c>
      <c r="B12" s="262" t="str">
        <f>INDEX(_INSTRUMENT_TAGS[INITIAL_DESC],MATCH(MSIO4[[#This Row],[Tag]],_INSTRUMENT_TAGS[INITIAL_TAG1],))</f>
        <v>Sootblower 4</v>
      </c>
      <c r="C12" s="262" t="str">
        <f>INDEX(_INSTRUMENTS[TYPICAL],MATCH(MSIO4[[#This Row],[Tag]],_INSTRUMENTS[TAG],))</f>
        <v>DOL_REV_BUS</v>
      </c>
      <c r="D12" s="262"/>
      <c r="E12" s="273"/>
      <c r="F12" s="273"/>
      <c r="G12" s="273"/>
      <c r="H12" s="274"/>
      <c r="J12" s="259" t="s">
        <v>1135</v>
      </c>
      <c r="K12" s="259" t="s">
        <v>1135</v>
      </c>
      <c r="M12" s="259" t="str">
        <f>$K$1&amp;Table12[[#This Row],[Column2]]&amp;".dwg"</f>
        <v>S:\EISSVN\Danone Balclutha\Biomass Boiler\Design\TYPICALS\DOL_DIR_BUS.dwg</v>
      </c>
      <c r="P12" t="s">
        <v>1123</v>
      </c>
    </row>
    <row r="13" spans="1:16" ht="15.5" hidden="1" thickBot="1" x14ac:dyDescent="0.45">
      <c r="A13" s="263" t="s">
        <v>356</v>
      </c>
      <c r="B13" s="262" t="str">
        <f>INDEX(_INSTRUMENT_TAGS[INITIAL_DESC],MATCH(MSIO4[[#This Row],[Tag]],_INSTRUMENT_TAGS[INITIAL_TAG1],))</f>
        <v>Sootblower 5</v>
      </c>
      <c r="C13" s="262" t="str">
        <f>INDEX(_INSTRUMENTS[TYPICAL],MATCH(MSIO4[[#This Row],[Tag]],_INSTRUMENTS[TAG],))</f>
        <v>DOL_REV_BUS</v>
      </c>
      <c r="D13" s="262"/>
      <c r="E13" s="273"/>
      <c r="F13" s="273"/>
      <c r="G13" s="273"/>
      <c r="H13" s="274"/>
      <c r="J13" s="303" t="s">
        <v>1171</v>
      </c>
      <c r="K13" s="303" t="s">
        <v>1171</v>
      </c>
      <c r="L13" s="303"/>
      <c r="M13" s="303" t="str">
        <f>$K$1&amp;Table12[[#This Row],[Column2]]&amp;".dwg"</f>
        <v>S:\EISSVN\Danone Balclutha\Biomass Boiler\Design\TYPICALS\DOL_DIRH.dwg</v>
      </c>
      <c r="N13" s="303" t="s">
        <v>2901</v>
      </c>
      <c r="P13" t="s">
        <v>1138</v>
      </c>
    </row>
    <row r="14" spans="1:16" ht="15.5" hidden="1" thickBot="1" x14ac:dyDescent="0.45">
      <c r="A14" s="263" t="s">
        <v>358</v>
      </c>
      <c r="B14" s="262" t="str">
        <f>INDEX(_INSTRUMENT_TAGS[INITIAL_DESC],MATCH(MSIO4[[#This Row],[Tag]],_INSTRUMENT_TAGS[INITIAL_TAG1],))</f>
        <v>Sootblower 6</v>
      </c>
      <c r="C14" s="262" t="str">
        <f>INDEX(_INSTRUMENTS[TYPICAL],MATCH(MSIO4[[#This Row],[Tag]],_INSTRUMENTS[TAG],))</f>
        <v>DOL_REV_BUS</v>
      </c>
      <c r="D14" s="262"/>
      <c r="E14" s="273"/>
      <c r="F14" s="273"/>
      <c r="G14" s="273"/>
      <c r="H14" s="274"/>
      <c r="J14" s="259" t="s">
        <v>1137</v>
      </c>
      <c r="K14" s="259" t="s">
        <v>1137</v>
      </c>
      <c r="M14" s="259" t="str">
        <f>$K$1&amp;Table12[[#This Row],[Column2]]&amp;".dwg"</f>
        <v>S:\EISSVN\Danone Balclutha\Biomass Boiler\Design\TYPICALS\DOL_DIRH_BUS.dwg</v>
      </c>
      <c r="P14" t="s">
        <v>1135</v>
      </c>
    </row>
    <row r="15" spans="1:16" ht="15.5" hidden="1" thickBot="1" x14ac:dyDescent="0.45">
      <c r="A15" s="263" t="s">
        <v>360</v>
      </c>
      <c r="B15" s="262" t="str">
        <f>INDEX(_INSTRUMENT_TAGS[INITIAL_DESC],MATCH(MSIO4[[#This Row],[Tag]],_INSTRUMENT_TAGS[INITIAL_TAG1],))</f>
        <v>Sootblower 7</v>
      </c>
      <c r="C15" s="262" t="str">
        <f>INDEX(_INSTRUMENTS[TYPICAL],MATCH(MSIO4[[#This Row],[Tag]],_INSTRUMENTS[TAG],))</f>
        <v>DOL_REV_BUS</v>
      </c>
      <c r="D15" s="262"/>
      <c r="E15" s="273"/>
      <c r="F15" s="273"/>
      <c r="G15" s="273"/>
      <c r="H15" s="274"/>
      <c r="J15" s="259" t="s">
        <v>1146</v>
      </c>
      <c r="K15" s="259" t="s">
        <v>1146</v>
      </c>
      <c r="M15" s="259" t="str">
        <f>$K$1&amp;Table12[[#This Row],[Column2]]&amp;".dwg"</f>
        <v>S:\EISSVN\Danone Balclutha\Biomass Boiler\Design\TYPICALS\DOL_REV_BUS.dwg</v>
      </c>
      <c r="P15" t="s">
        <v>1171</v>
      </c>
    </row>
    <row r="16" spans="1:16" ht="15.5" hidden="1" thickBot="1" x14ac:dyDescent="0.45">
      <c r="A16" s="263" t="s">
        <v>1063</v>
      </c>
      <c r="B16" s="262" t="str">
        <f>INDEX(_INSTRUMENT_TAGS[INITIAL_DESC],MATCH(MSIO4[[#This Row],[Tag]],_INSTRUMENT_TAGS[INITIAL_TAG1],))</f>
        <v>Burner signals</v>
      </c>
      <c r="C16" s="262" t="e">
        <f>INDEX(_INSTRUMENTS[TYPICAL],MATCH(MSIO4[[#This Row],[Tag]],_INSTRUMENTS[TAG],))</f>
        <v>#N/A</v>
      </c>
      <c r="D16" s="262"/>
      <c r="E16" s="273"/>
      <c r="F16" s="273"/>
      <c r="G16" s="273"/>
      <c r="H16" s="274"/>
      <c r="J16" s="259" t="s">
        <v>1133</v>
      </c>
      <c r="K16" s="259" t="s">
        <v>1133</v>
      </c>
      <c r="M16" s="259" t="str">
        <f>$K$1&amp;Table12[[#This Row],[Column2]]&amp;".dwg"</f>
        <v>S:\EISSVN\Danone Balclutha\Biomass Boiler\Design\TYPICALS\DOL_REVH_BUS.dwg</v>
      </c>
      <c r="P16" t="s">
        <v>1137</v>
      </c>
    </row>
    <row r="17" spans="1:16" ht="16" hidden="1" thickTop="1" thickBot="1" x14ac:dyDescent="0.45">
      <c r="A17" s="263" t="s">
        <v>2139</v>
      </c>
      <c r="B17" s="262" t="str">
        <f>INDEX(_INSTRUMENT_TAGS[INITIAL_DESC],MATCH(MSIO4[[#This Row],[Tag]],_INSTRUMENT_TAGS[INITIAL_TAG1],))</f>
        <v>Smoke Exhaust cabinet</v>
      </c>
      <c r="C17" s="262" t="str">
        <f>INDEX(_INSTRUMENTS[TYPICAL],MATCH(MSIO4[[#This Row],[Tag]],_INSTRUMENTS[TAG],))</f>
        <v>MCCB_1ph</v>
      </c>
      <c r="D17" s="262"/>
      <c r="E17" s="273"/>
      <c r="F17" s="273"/>
      <c r="G17" s="273"/>
      <c r="H17" s="274"/>
      <c r="J17" s="301" t="s">
        <v>1141</v>
      </c>
      <c r="K17" s="301" t="s">
        <v>1141</v>
      </c>
      <c r="L17" s="301"/>
      <c r="M17" s="302"/>
      <c r="N17" s="301" t="s">
        <v>2896</v>
      </c>
      <c r="P17" t="s">
        <v>1146</v>
      </c>
    </row>
    <row r="18" spans="1:16" ht="15.5" hidden="1" thickBot="1" x14ac:dyDescent="0.45">
      <c r="A18" s="263" t="s">
        <v>155</v>
      </c>
      <c r="B18" s="262" t="str">
        <f>INDEX(_INSTRUMENT_TAGS[INITIAL_DESC],MATCH(MSIO4[[#This Row],[Tag]],_INSTRUMENT_TAGS[INITIAL_TAG1],))</f>
        <v>Make-up water control    valve SETPOINT</v>
      </c>
      <c r="C18" s="262" t="e">
        <f>INDEX(_INSTRUMENTS[TYPICAL],MATCH(MSIO4[[#This Row],[Tag]],_INSTRUMENTS[TAG],))</f>
        <v>#N/A</v>
      </c>
      <c r="D18" s="262"/>
      <c r="E18" s="273"/>
      <c r="F18" s="273"/>
      <c r="G18" s="273"/>
      <c r="H18" s="274"/>
      <c r="J18" s="259" t="s">
        <v>1130</v>
      </c>
      <c r="K18" s="259" t="s">
        <v>1130</v>
      </c>
      <c r="M18" s="259" t="str">
        <f>$K$1&amp;Table12[[#This Row],[Column2]]&amp;".dwg"</f>
        <v>S:\EISSVN\Danone Balclutha\Biomass Boiler\Design\TYPICALS\FAN_SRS_DO.dwg</v>
      </c>
      <c r="P18" t="s">
        <v>1142</v>
      </c>
    </row>
    <row r="19" spans="1:16" ht="16" hidden="1" thickTop="1" thickBot="1" x14ac:dyDescent="0.45">
      <c r="A19" s="263" t="s">
        <v>169</v>
      </c>
      <c r="B19" s="262" t="str">
        <f>INDEX(_INSTRUMENT_TAGS[INITIAL_DESC],MATCH(MSIO4[[#This Row],[Tag]],_INSTRUMENT_TAGS[INITIAL_TAG1],))</f>
        <v>Feed water control valve SETPOINT</v>
      </c>
      <c r="C19" s="262" t="e">
        <f>INDEX(_INSTRUMENTS[TYPICAL],MATCH(MSIO4[[#This Row],[Tag]],_INSTRUMENTS[TAG],))</f>
        <v>#N/A</v>
      </c>
      <c r="D19" s="262"/>
      <c r="E19" s="273"/>
      <c r="F19" s="273"/>
      <c r="G19" s="273"/>
      <c r="H19" s="274"/>
      <c r="J19" s="297" t="s">
        <v>1120</v>
      </c>
      <c r="K19" s="297" t="s">
        <v>1120</v>
      </c>
      <c r="L19" s="297"/>
      <c r="M19" s="297" t="str">
        <f>$K$1&amp;Table12[[#This Row],[Column2]]&amp;".dwg"</f>
        <v>S:\EISSVN\Danone Balclutha\Biomass Boiler\Design\TYPICALS\FRQ_DIR.dwg</v>
      </c>
      <c r="N19" s="297"/>
      <c r="P19" t="s">
        <v>1133</v>
      </c>
    </row>
    <row r="20" spans="1:16" ht="15.5" hidden="1" thickBot="1" x14ac:dyDescent="0.45">
      <c r="A20" s="263" t="s">
        <v>363</v>
      </c>
      <c r="B20" s="262" t="str">
        <f>INDEX(_INSTRUMENT_TAGS[INITIAL_DESC],MATCH(MSIO4[[#This Row],[Tag]],_INSTRUMENT_TAGS[INITIAL_TAG1],))</f>
        <v>Continuous blow down     valve</v>
      </c>
      <c r="C20" s="262" t="str">
        <f>INDEX(_INSTRUMENTS[TYPICAL],MATCH(MSIO4[[#This Row],[Tag]],_INSTRUMENTS[TAG],))</f>
        <v>MTR_VLV_DETAIL</v>
      </c>
      <c r="D20" s="262"/>
      <c r="E20" s="273"/>
      <c r="F20" s="273"/>
      <c r="G20" s="273"/>
      <c r="H20" s="274"/>
      <c r="J20" s="298" t="s">
        <v>1132</v>
      </c>
      <c r="K20" s="298" t="s">
        <v>1132</v>
      </c>
      <c r="L20" s="298"/>
      <c r="M20" s="298" t="str">
        <f>$K$1&amp;Table12[[#This Row],[Column2]]&amp;".dwg"</f>
        <v>S:\EISSVN\Danone Balclutha\Biomass Boiler\Design\TYPICALS\FRQ_DIRH.dwg</v>
      </c>
      <c r="N20" s="298"/>
      <c r="P20" t="s">
        <v>1141</v>
      </c>
    </row>
    <row r="21" spans="1:16" ht="15.5" hidden="1" thickBot="1" x14ac:dyDescent="0.45">
      <c r="A21" s="263" t="s">
        <v>544</v>
      </c>
      <c r="B21" s="262" t="str">
        <f>INDEX(_INSTRUMENT_TAGS[INITIAL_DESC],MATCH(MSIO4[[#This Row],[Tag]],_INSTRUMENT_TAGS[INITIAL_TAG1],))</f>
        <v>Primary air preheater    control valve SETPOINT</v>
      </c>
      <c r="C21" s="262" t="e">
        <f>INDEX(_INSTRUMENTS[TYPICAL],MATCH(MSIO4[[#This Row],[Tag]],_INSTRUMENTS[TAG],))</f>
        <v>#N/A</v>
      </c>
      <c r="D21" s="262"/>
      <c r="E21" s="273"/>
      <c r="F21" s="273"/>
      <c r="G21" s="273"/>
      <c r="H21" s="274"/>
      <c r="J21" s="259" t="s">
        <v>1134</v>
      </c>
      <c r="K21" s="259" t="s">
        <v>1134</v>
      </c>
      <c r="M21" s="259" t="str">
        <f>$K$1&amp;Table12[[#This Row],[Column2]]&amp;".dwg"</f>
        <v>S:\EISSVN\Danone Balclutha\Biomass Boiler\Design\TYPICALS\FRQ_REVH.dwg</v>
      </c>
      <c r="P21" t="s">
        <v>1130</v>
      </c>
    </row>
    <row r="22" spans="1:16" ht="15.5" hidden="1" thickBot="1" x14ac:dyDescent="0.45">
      <c r="A22" s="263" t="s">
        <v>125</v>
      </c>
      <c r="B22" s="262" t="str">
        <f>INDEX(_INSTRUMENT_TAGS[INITIAL_DESC],MATCH(MSIO4[[#This Row],[Tag]],_INSTRUMENT_TAGS[INITIAL_TAG1],))</f>
        <v>Steam from drum control  valve SETPOINT</v>
      </c>
      <c r="C22" s="262" t="e">
        <f>INDEX(_INSTRUMENTS[TYPICAL],MATCH(MSIO4[[#This Row],[Tag]],_INSTRUMENTS[TAG],))</f>
        <v>#N/A</v>
      </c>
      <c r="D22" s="262"/>
      <c r="E22" s="273"/>
      <c r="F22" s="273"/>
      <c r="G22" s="273"/>
      <c r="H22" s="274"/>
      <c r="J22" s="303" t="s">
        <v>1136</v>
      </c>
      <c r="K22" s="303" t="s">
        <v>1136</v>
      </c>
      <c r="L22" s="303"/>
      <c r="M22" s="303"/>
      <c r="N22" s="303" t="s">
        <v>2902</v>
      </c>
      <c r="P22" t="s">
        <v>1120</v>
      </c>
    </row>
    <row r="23" spans="1:16" ht="15.5" hidden="1" thickBot="1" x14ac:dyDescent="0.45">
      <c r="A23" s="263" t="s">
        <v>267</v>
      </c>
      <c r="B23" s="262" t="str">
        <f>INDEX(_INSTRUMENT_TAGS[INITIAL_DESC],MATCH(MSIO4[[#This Row],[Tag]],_INSTRUMENT_TAGS[INITIAL_TAG1],))</f>
        <v>Start-up valve</v>
      </c>
      <c r="C23" s="262" t="str">
        <f>INDEX(_INSTRUMENTS[TYPICAL],MATCH(MSIO4[[#This Row],[Tag]],_INSTRUMENTS[TAG],))</f>
        <v>MTR_VLV</v>
      </c>
      <c r="D23" s="262"/>
      <c r="E23" s="273"/>
      <c r="F23" s="273"/>
      <c r="G23" s="273"/>
      <c r="H23" s="274"/>
      <c r="J23" s="259" t="s">
        <v>1122</v>
      </c>
      <c r="K23" s="259" t="s">
        <v>1122</v>
      </c>
      <c r="M23" s="259" t="str">
        <f>$K$1&amp;Table12[[#This Row],[Column2]]&amp;".dwg"</f>
        <v>S:\EISSVN\Danone Balclutha\Biomass Boiler\Design\TYPICALS\MEAS_ANA.dwg</v>
      </c>
      <c r="P23" t="s">
        <v>1132</v>
      </c>
    </row>
    <row r="24" spans="1:16" ht="15.5" hidden="1" thickBot="1" x14ac:dyDescent="0.45">
      <c r="A24" s="263" t="s">
        <v>380</v>
      </c>
      <c r="B24" s="262" t="str">
        <f>INDEX(_INSTRUMENT_TAGS[INITIAL_DESC],MATCH(MSIO4[[#This Row],[Tag]],_INSTRUMENT_TAGS[INITIAL_TAG1],))</f>
        <v>Steam pressure reduction valve</v>
      </c>
      <c r="C24" s="262" t="str">
        <f>INDEX(_INSTRUMENTS[TYPICAL],MATCH(MSIO4[[#This Row],[Tag]],_INSTRUMENTS[TAG],))</f>
        <v>MTR_VLV</v>
      </c>
      <c r="D24" s="262"/>
      <c r="E24" s="273"/>
      <c r="F24" s="273"/>
      <c r="G24" s="273"/>
      <c r="H24" s="274"/>
      <c r="J24" s="259" t="s">
        <v>2446</v>
      </c>
      <c r="K24" s="259" t="s">
        <v>2446</v>
      </c>
      <c r="N24" s="259" t="s">
        <v>2903</v>
      </c>
      <c r="P24" t="s">
        <v>1134</v>
      </c>
    </row>
    <row r="25" spans="1:16" ht="15.5" hidden="1" thickBot="1" x14ac:dyDescent="0.45">
      <c r="A25" s="263" t="s">
        <v>373</v>
      </c>
      <c r="B25" s="262" t="str">
        <f>INDEX(_INSTRUMENT_TAGS[INITIAL_DESC],MATCH(MSIO4[[#This Row],[Tag]],_INSTRUMENT_TAGS[INITIAL_TAG1],))</f>
        <v>Steam accumulator        pressure control valve</v>
      </c>
      <c r="C25" s="262" t="str">
        <f>INDEX(_INSTRUMENTS[TYPICAL],MATCH(MSIO4[[#This Row],[Tag]],_INSTRUMENTS[TAG],))</f>
        <v>MTR_VLV</v>
      </c>
      <c r="D25" s="262"/>
      <c r="E25" s="273"/>
      <c r="F25" s="273"/>
      <c r="G25" s="273"/>
      <c r="H25" s="274"/>
      <c r="J25" s="259" t="s">
        <v>2445</v>
      </c>
      <c r="K25" s="259" t="s">
        <v>2445</v>
      </c>
      <c r="P25" t="s">
        <v>1136</v>
      </c>
    </row>
    <row r="26" spans="1:16" ht="15.5" hidden="1" thickBot="1" x14ac:dyDescent="0.45">
      <c r="A26" s="263" t="s">
        <v>766</v>
      </c>
      <c r="B26" s="262" t="str">
        <f>INDEX(_INSTRUMENT_TAGS[INITIAL_DESC],MATCH(MSIO4[[#This Row],[Tag]],_INSTRUMENT_TAGS[INITIAL_TAG1],))</f>
        <v>Fuel chute B carrying    air control valve 2      SETPOINT</v>
      </c>
      <c r="C26" s="262" t="e">
        <f>INDEX(_INSTRUMENTS[TYPICAL],MATCH(MSIO4[[#This Row],[Tag]],_INSTRUMENTS[TAG],))</f>
        <v>#N/A</v>
      </c>
      <c r="D26" s="262"/>
      <c r="E26" s="273"/>
      <c r="F26" s="273"/>
      <c r="G26" s="273"/>
      <c r="H26" s="274"/>
      <c r="J26" s="259" t="s">
        <v>1126</v>
      </c>
      <c r="K26" s="259" t="s">
        <v>1126</v>
      </c>
      <c r="M26" s="259" t="str">
        <f>$K$1&amp;Table12[[#This Row],[Column2]]&amp;".dwg"</f>
        <v>S:\EISSVN\Danone Balclutha\Biomass Boiler\Design\TYPICALS\MEAS_ANA_SRS.dwg</v>
      </c>
      <c r="P26" t="s">
        <v>1122</v>
      </c>
    </row>
    <row r="27" spans="1:16" ht="15.5" hidden="1" thickBot="1" x14ac:dyDescent="0.45">
      <c r="A27" s="263" t="s">
        <v>768</v>
      </c>
      <c r="B27" s="262" t="str">
        <f>INDEX(_INSTRUMENT_TAGS[INITIAL_DESC],MATCH(MSIO4[[#This Row],[Tag]],_INSTRUMENT_TAGS[INITIAL_TAG1],))</f>
        <v>Fuel chute A carrying    air control valve 1      SETPOINT</v>
      </c>
      <c r="C27" s="262" t="e">
        <f>INDEX(_INSTRUMENTS[TYPICAL],MATCH(MSIO4[[#This Row],[Tag]],_INSTRUMENTS[TAG],))</f>
        <v>#N/A</v>
      </c>
      <c r="D27" s="262"/>
      <c r="E27" s="273"/>
      <c r="F27" s="273"/>
      <c r="G27" s="273"/>
      <c r="H27" s="274"/>
      <c r="J27" s="259" t="s">
        <v>1125</v>
      </c>
      <c r="K27" s="259" t="s">
        <v>1125</v>
      </c>
      <c r="M27" s="259" t="str">
        <f>$K$1&amp;Table12[[#This Row],[Column2]]&amp;".dwg"</f>
        <v>S:\EISSVN\Danone Balclutha\Biomass Boiler\Design\TYPICALS\MEAS_BIN.dwg</v>
      </c>
      <c r="P27" t="s">
        <v>1126</v>
      </c>
    </row>
    <row r="28" spans="1:16" ht="16" hidden="1" thickTop="1" thickBot="1" x14ac:dyDescent="0.45">
      <c r="A28" s="263" t="s">
        <v>974</v>
      </c>
      <c r="B28" s="262" t="str">
        <f>INDEX(_INSTRUMENT_TAGS[INITIAL_DESC],MATCH(MSIO4[[#This Row],[Tag]],_INSTRUMENT_TAGS[INITIAL_TAG1],))</f>
        <v>Bottom ash valve         solenoid valve</v>
      </c>
      <c r="C28" s="262" t="str">
        <f>INDEX(_INSTRUMENTS[TYPICAL],MATCH(MSIO4[[#This Row],[Tag]],_INSTRUMENTS[TAG],))</f>
        <v>BIN_VLV</v>
      </c>
      <c r="D28" s="262"/>
      <c r="E28" s="273"/>
      <c r="F28" s="273"/>
      <c r="G28" s="273"/>
      <c r="H28" s="274"/>
      <c r="J28" s="301" t="s">
        <v>2447</v>
      </c>
      <c r="K28" s="301" t="s">
        <v>2447</v>
      </c>
      <c r="L28" s="301"/>
      <c r="M28" s="302"/>
      <c r="N28" s="301" t="s">
        <v>2897</v>
      </c>
      <c r="P28" t="s">
        <v>1125</v>
      </c>
    </row>
    <row r="29" spans="1:16" ht="15.5" hidden="1" thickBot="1" x14ac:dyDescent="0.45">
      <c r="A29" s="263" t="s">
        <v>982</v>
      </c>
      <c r="B29" s="262" t="str">
        <f>INDEX(_INSTRUMENT_TAGS[INITIAL_DESC],MATCH(MSIO4[[#This Row],[Tag]],_INSTRUMENT_TAGS[INITIAL_TAG1],))</f>
        <v>Bottom ash valve         solenoid valve</v>
      </c>
      <c r="C29" s="262" t="str">
        <f>INDEX(_INSTRUMENTS[TYPICAL],MATCH(MSIO4[[#This Row],[Tag]],_INSTRUMENTS[TAG],))</f>
        <v>BIN_VLV</v>
      </c>
      <c r="D29" s="262"/>
      <c r="E29" s="273"/>
      <c r="F29" s="273"/>
      <c r="G29" s="273"/>
      <c r="H29" s="274"/>
      <c r="J29" s="259" t="s">
        <v>1127</v>
      </c>
      <c r="K29" s="259" t="s">
        <v>1127</v>
      </c>
      <c r="M29" s="259" t="str">
        <f>$K$1&amp;Table12[[#This Row],[Column2]]&amp;".dwg"</f>
        <v>S:\EISSVN\Danone Balclutha\Biomass Boiler\Design\TYPICALS\MEAS_BIN_SRS.dwg</v>
      </c>
      <c r="P29" t="s">
        <v>1127</v>
      </c>
    </row>
    <row r="30" spans="1:16" ht="16" hidden="1" thickTop="1" thickBot="1" x14ac:dyDescent="0.45">
      <c r="A30" s="263" t="s">
        <v>987</v>
      </c>
      <c r="B30" s="262" t="str">
        <f>INDEX(_INSTRUMENT_TAGS[INITIAL_DESC],MATCH(MSIO4[[#This Row],[Tag]],_INSTRUMENT_TAGS[INITIAL_TAG1],))</f>
        <v>Bottom ash sieve bypass  solenoid valve</v>
      </c>
      <c r="C30" s="262" t="str">
        <f>INDEX(_INSTRUMENTS[TYPICAL],MATCH(MSIO4[[#This Row],[Tag]],_INSTRUMENTS[TAG],))</f>
        <v>BIN_VLV</v>
      </c>
      <c r="D30" s="262"/>
      <c r="E30" s="273"/>
      <c r="F30" s="273"/>
      <c r="G30" s="273"/>
      <c r="H30" s="274"/>
      <c r="J30" s="259" t="s">
        <v>1128</v>
      </c>
      <c r="K30" s="259" t="s">
        <v>1128</v>
      </c>
      <c r="M30" s="259" t="str">
        <f>$K$1&amp;Table12[[#This Row],[Column2]]&amp;".dwg"</f>
        <v>S:\EISSVN\Danone Balclutha\Biomass Boiler\Design\TYPICALS\MTR_VLV.dwg</v>
      </c>
      <c r="N30" s="297" t="s">
        <v>2904</v>
      </c>
      <c r="P30" t="s">
        <v>1128</v>
      </c>
    </row>
    <row r="31" spans="1:16" ht="16" hidden="1" thickTop="1" thickBot="1" x14ac:dyDescent="0.45">
      <c r="A31" s="263" t="s">
        <v>993</v>
      </c>
      <c r="B31" s="262" t="str">
        <f>INDEX(_INSTRUMENT_TAGS[INITIAL_DESC],MATCH(MSIO4[[#This Row],[Tag]],_INSTRUMENT_TAGS[INITIAL_TAG1],))</f>
        <v>Control valve of         pneumatic transmitter    damper</v>
      </c>
      <c r="C31" s="262" t="e">
        <f>INDEX(_INSTRUMENTS[TYPICAL],MATCH(MSIO4[[#This Row],[Tag]],_INSTRUMENTS[TAG],))</f>
        <v>#N/A</v>
      </c>
      <c r="D31" s="262"/>
      <c r="E31" s="273"/>
      <c r="F31" s="273"/>
      <c r="G31" s="273"/>
      <c r="H31" s="274"/>
      <c r="J31" s="301" t="s">
        <v>2497</v>
      </c>
      <c r="K31" s="301" t="s">
        <v>2497</v>
      </c>
      <c r="L31" s="301"/>
      <c r="M31" s="302" t="str">
        <f>$K$1&amp;Table12[[#This Row],[Column2]]&amp;".dwg"</f>
        <v>S:\EISSVN\Danone Balclutha\Biomass Boiler\Design\TYPICALS\MTR_VLV_DETAIL.dwg</v>
      </c>
      <c r="N31" s="301" t="s">
        <v>2898</v>
      </c>
      <c r="P31" t="s">
        <v>1140</v>
      </c>
    </row>
    <row r="32" spans="1:16" ht="16" hidden="1" thickTop="1" thickBot="1" x14ac:dyDescent="0.45">
      <c r="A32" s="263" t="s">
        <v>1000</v>
      </c>
      <c r="B32" s="262" t="str">
        <f>INDEX(_INSTRUMENT_TAGS[INITIAL_DESC],MATCH(MSIO4[[#This Row],[Tag]],_INSTRUMENT_TAGS[INITIAL_TAG1],))</f>
        <v>Work air to pneumatic    transmitter pneumatic valve</v>
      </c>
      <c r="C32" s="262" t="str">
        <f>INDEX(_INSTRUMENTS[TYPICAL],MATCH(MSIO4[[#This Row],[Tag]],_INSTRUMENTS[TAG],))</f>
        <v>BIN_VLV</v>
      </c>
      <c r="D32" s="262"/>
      <c r="E32" s="273"/>
      <c r="F32" s="273"/>
      <c r="G32" s="273"/>
      <c r="H32" s="274"/>
      <c r="J32" s="301" t="s">
        <v>1140</v>
      </c>
      <c r="K32" s="301" t="s">
        <v>1140</v>
      </c>
      <c r="L32" s="301"/>
      <c r="M32" s="302"/>
      <c r="N32" s="301" t="s">
        <v>2896</v>
      </c>
      <c r="P32" t="s">
        <v>1131</v>
      </c>
    </row>
    <row r="33" spans="1:16" ht="15.5" hidden="1" thickBot="1" x14ac:dyDescent="0.45">
      <c r="A33" s="263" t="s">
        <v>512</v>
      </c>
      <c r="B33" s="262" t="str">
        <f>INDEX(_INSTRUMENT_TAGS[INITIAL_DESC],MATCH(MSIO4[[#This Row],[Tag]],_INSTRUMENT_TAGS[INITIAL_TAG1],))</f>
        <v>Tertiary air damper 1    SETPOINT</v>
      </c>
      <c r="C33" s="262" t="e">
        <f>INDEX(_INSTRUMENTS[TYPICAL],MATCH(MSIO4[[#This Row],[Tag]],_INSTRUMENTS[TAG],))</f>
        <v>#N/A</v>
      </c>
      <c r="D33" s="262"/>
      <c r="E33" s="273"/>
      <c r="F33" s="273"/>
      <c r="G33" s="273"/>
      <c r="H33" s="274"/>
      <c r="J33" s="259" t="s">
        <v>1131</v>
      </c>
      <c r="K33" s="259" t="s">
        <v>1131</v>
      </c>
      <c r="M33" s="259" t="str">
        <f>$K$1&amp;Table12[[#This Row],[Column2]]&amp;".dwg"</f>
        <v>S:\EISSVN\Danone Balclutha\Biomass Boiler\Design\TYPICALS\PUSH_FEED.dwg</v>
      </c>
      <c r="P33" t="s">
        <v>1139</v>
      </c>
    </row>
    <row r="34" spans="1:16" ht="15.5" hidden="1" thickBot="1" x14ac:dyDescent="0.45">
      <c r="A34" s="263" t="s">
        <v>519</v>
      </c>
      <c r="B34" s="262" t="str">
        <f>INDEX(_INSTRUMENT_TAGS[INITIAL_DESC],MATCH(MSIO4[[#This Row],[Tag]],_INSTRUMENT_TAGS[INITIAL_TAG1],))</f>
        <v>Secondary air damper 4   SETPOINT</v>
      </c>
      <c r="C34" s="262" t="e">
        <f>INDEX(_INSTRUMENTS[TYPICAL],MATCH(MSIO4[[#This Row],[Tag]],_INSTRUMENTS[TAG],))</f>
        <v>#N/A</v>
      </c>
      <c r="D34" s="262"/>
      <c r="E34" s="273"/>
      <c r="F34" s="273"/>
      <c r="G34" s="273"/>
      <c r="H34" s="274"/>
      <c r="J34" s="303" t="s">
        <v>1139</v>
      </c>
      <c r="K34" s="303"/>
      <c r="L34" s="303"/>
      <c r="M34" s="303"/>
      <c r="N34" s="303" t="s">
        <v>2902</v>
      </c>
    </row>
    <row r="35" spans="1:16" ht="15.5" hidden="1" thickBot="1" x14ac:dyDescent="0.45">
      <c r="A35" s="263" t="s">
        <v>522</v>
      </c>
      <c r="B35" s="262" t="str">
        <f>INDEX(_INSTRUMENT_TAGS[INITIAL_DESC],MATCH(MSIO4[[#This Row],[Tag]],_INSTRUMENT_TAGS[INITIAL_TAG1],))</f>
        <v>Secondary air damper 3   SETPOINT</v>
      </c>
      <c r="C35" s="262" t="e">
        <f>INDEX(_INSTRUMENTS[TYPICAL],MATCH(MSIO4[[#This Row],[Tag]],_INSTRUMENTS[TAG],))</f>
        <v>#N/A</v>
      </c>
      <c r="D35" s="262"/>
      <c r="E35" s="273"/>
      <c r="F35" s="273"/>
      <c r="G35" s="273"/>
      <c r="H35" s="274"/>
      <c r="J35" s="259" t="s">
        <v>1123</v>
      </c>
      <c r="M35" s="300" t="s">
        <v>2905</v>
      </c>
      <c r="N35" s="259" t="s">
        <v>2906</v>
      </c>
    </row>
    <row r="36" spans="1:16" ht="15.5" hidden="1" thickBot="1" x14ac:dyDescent="0.45">
      <c r="A36" s="263" t="s">
        <v>528</v>
      </c>
      <c r="B36" s="262" t="str">
        <f>INDEX(_INSTRUMENT_TAGS[INITIAL_DESC],MATCH(MSIO4[[#This Row],[Tag]],_INSTRUMENT_TAGS[INITIAL_TAG1],))</f>
        <v xml:space="preserve"> Secondary air damper 2  SETPOINT</v>
      </c>
      <c r="C36" s="262" t="e">
        <f>INDEX(_INSTRUMENTS[TYPICAL],MATCH(MSIO4[[#This Row],[Tag]],_INSTRUMENTS[TAG],))</f>
        <v>#N/A</v>
      </c>
      <c r="D36" s="262"/>
      <c r="E36" s="273"/>
      <c r="F36" s="273"/>
      <c r="G36" s="273"/>
      <c r="H36" s="274"/>
    </row>
    <row r="37" spans="1:16" ht="15.5" hidden="1" thickBot="1" x14ac:dyDescent="0.45">
      <c r="A37" s="263" t="s">
        <v>525</v>
      </c>
      <c r="B37" s="262" t="str">
        <f>INDEX(_INSTRUMENT_TAGS[INITIAL_DESC],MATCH(MSIO4[[#This Row],[Tag]],_INSTRUMENT_TAGS[INITIAL_TAG1],))</f>
        <v>Secondary air damper 1   SETPOINT</v>
      </c>
      <c r="C37" s="262" t="e">
        <f>INDEX(_INSTRUMENTS[TYPICAL],MATCH(MSIO4[[#This Row],[Tag]],_INSTRUMENTS[TAG],))</f>
        <v>#N/A</v>
      </c>
      <c r="D37" s="262"/>
      <c r="E37" s="273"/>
      <c r="F37" s="273"/>
      <c r="G37" s="273"/>
      <c r="H37" s="274"/>
    </row>
    <row r="38" spans="1:16" ht="15.5" hidden="1" thickBot="1" x14ac:dyDescent="0.45">
      <c r="A38" s="263" t="s">
        <v>514</v>
      </c>
      <c r="B38" s="262" t="str">
        <f>INDEX(_INSTRUMENT_TAGS[INITIAL_DESC],MATCH(MSIO4[[#This Row],[Tag]],_INSTRUMENT_TAGS[INITIAL_TAG1],))</f>
        <v>Primary air damper       SETPOINT</v>
      </c>
      <c r="C38" s="262" t="e">
        <f>INDEX(_INSTRUMENTS[TYPICAL],MATCH(MSIO4[[#This Row],[Tag]],_INSTRUMENTS[TAG],))</f>
        <v>#N/A</v>
      </c>
      <c r="D38" s="262"/>
      <c r="E38" s="273"/>
      <c r="F38" s="273"/>
      <c r="G38" s="273"/>
      <c r="H38" s="274"/>
    </row>
    <row r="39" spans="1:16" ht="15.5" hidden="1" thickBot="1" x14ac:dyDescent="0.45">
      <c r="A39" s="263" t="s">
        <v>516</v>
      </c>
      <c r="B39" s="262" t="str">
        <f>INDEX(_INSTRUMENT_TAGS[INITIAL_DESC],MATCH(MSIO4[[#This Row],[Tag]],_INSTRUMENT_TAGS[INITIAL_TAG1],))</f>
        <v>Recirculation gas damper SETPOINT</v>
      </c>
      <c r="C39" s="262" t="e">
        <f>INDEX(_INSTRUMENTS[TYPICAL],MATCH(MSIO4[[#This Row],[Tag]],_INSTRUMENTS[TAG],))</f>
        <v>#N/A</v>
      </c>
      <c r="D39" s="262"/>
      <c r="E39" s="273"/>
      <c r="F39" s="273"/>
      <c r="G39" s="273"/>
      <c r="H39" s="274"/>
    </row>
    <row r="40" spans="1:16" ht="15.5" hidden="1" thickBot="1" x14ac:dyDescent="0.45">
      <c r="A40" s="263" t="s">
        <v>1082</v>
      </c>
      <c r="B40" s="262" t="str">
        <f>INDEX(_INSTRUMENT_TAGS[INITIAL_DESC],MATCH(MSIO4[[#This Row],[Tag]],_INSTRUMENT_TAGS[INITIAL_TAG1],))</f>
        <v>Compressor 1 dryer</v>
      </c>
      <c r="C40" s="262" t="str">
        <f>INDEX(_INSTRUMENTS[TYPICAL],MATCH(MSIO4[[#This Row],[Tag]],_INSTRUMENTS[TAG],))</f>
        <v>MCCB_1ph</v>
      </c>
      <c r="D40" s="262"/>
      <c r="E40" s="273"/>
      <c r="F40" s="273"/>
      <c r="G40" s="273"/>
      <c r="H40" s="274"/>
    </row>
    <row r="41" spans="1:16" ht="15.5" hidden="1" thickBot="1" x14ac:dyDescent="0.45">
      <c r="A41" s="263" t="s">
        <v>1084</v>
      </c>
      <c r="B41" s="262" t="str">
        <f>INDEX(_INSTRUMENT_TAGS[INITIAL_DESC],MATCH(MSIO4[[#This Row],[Tag]],_INSTRUMENT_TAGS[INITIAL_TAG1],))</f>
        <v>Compressor 2 dryer</v>
      </c>
      <c r="C41" s="262" t="str">
        <f>INDEX(_INSTRUMENTS[TYPICAL],MATCH(MSIO4[[#This Row],[Tag]],_INSTRUMENTS[TAG],))</f>
        <v>MCCB_1ph</v>
      </c>
      <c r="D41" s="262"/>
      <c r="E41" s="273"/>
      <c r="F41" s="273"/>
      <c r="G41" s="273"/>
      <c r="H41" s="274"/>
    </row>
    <row r="42" spans="1:16" ht="15.5" hidden="1" thickBot="1" x14ac:dyDescent="0.45">
      <c r="A42" s="263" t="s">
        <v>764</v>
      </c>
      <c r="B42" s="262" t="str">
        <f>INDEX(_INSTRUMENT_TAGS[INITIAL_DESC],MATCH(MSIO4[[#This Row],[Tag]],_INSTRUMENT_TAGS[INITIAL_TAG1],))</f>
        <v>Electric heater          hydraulic unit</v>
      </c>
      <c r="C42" s="262" t="str">
        <f>INDEX(_INSTRUMENTS[TYPICAL],MATCH(MSIO4[[#This Row],[Tag]],_INSTRUMENTS[TAG],))</f>
        <v>DOL_DIR_BUS</v>
      </c>
      <c r="D42" s="262"/>
      <c r="E42" s="273"/>
      <c r="F42" s="273"/>
      <c r="G42" s="273"/>
      <c r="H42" s="274"/>
    </row>
    <row r="43" spans="1:16" ht="15.5" hidden="1" thickBot="1" x14ac:dyDescent="0.45">
      <c r="A43" s="263" t="s">
        <v>834</v>
      </c>
      <c r="B43" s="262" t="str">
        <f>INDEX(_INSTRUMENT_TAGS[INITIAL_DESC],MATCH(MSIO4[[#This Row],[Tag]],_INSTRUMENT_TAGS[INITIAL_TAG1],))</f>
        <v>Heater for slipring unit</v>
      </c>
      <c r="C43" s="262" t="str">
        <f>INDEX(_INSTRUMENTS[TYPICAL],MATCH(MSIO4[[#This Row],[Tag]],_INSTRUMENTS[TAG],))</f>
        <v>MCCB_1ph</v>
      </c>
      <c r="D43" s="262"/>
      <c r="E43" s="273"/>
      <c r="F43" s="273"/>
      <c r="G43" s="273"/>
      <c r="H43" s="274"/>
    </row>
    <row r="44" spans="1:16" ht="15.5" hidden="1" thickBot="1" x14ac:dyDescent="0.45">
      <c r="A44" s="263" t="s">
        <v>1165</v>
      </c>
      <c r="B44" s="262" t="str">
        <f>INDEX(_INSTRUMENT_TAGS[INITIAL_DESC],MATCH(MSIO4[[#This Row],[Tag]],_INSTRUMENT_TAGS[INITIAL_TAG1],))</f>
        <v>Feed water pump 1</v>
      </c>
      <c r="C44" s="262" t="str">
        <f>INDEX(_INSTRUMENTS[TYPICAL],MATCH(MSIO4[[#This Row],[Tag]],_INSTRUMENTS[TAG],))</f>
        <v>FRQ_DIR</v>
      </c>
      <c r="D44" s="262"/>
      <c r="E44" s="273"/>
      <c r="F44" s="273"/>
      <c r="G44" s="273"/>
      <c r="H44" s="274"/>
    </row>
    <row r="45" spans="1:16" ht="15.5" hidden="1" thickBot="1" x14ac:dyDescent="0.45">
      <c r="A45" s="263" t="s">
        <v>1168</v>
      </c>
      <c r="B45" s="262" t="str">
        <f>INDEX(_INSTRUMENT_TAGS[INITIAL_DESC],MATCH(MSIO4[[#This Row],[Tag]],_INSTRUMENT_TAGS[INITIAL_TAG1],))</f>
        <v>Feed water pump 2</v>
      </c>
      <c r="C45" s="262" t="str">
        <f>INDEX(_INSTRUMENTS[TYPICAL],MATCH(MSIO4[[#This Row],[Tag]],_INSTRUMENTS[TAG],))</f>
        <v>FRQ_DIR</v>
      </c>
      <c r="D45" s="262"/>
      <c r="E45" s="273"/>
      <c r="F45" s="273"/>
      <c r="G45" s="273"/>
      <c r="H45" s="274"/>
    </row>
    <row r="46" spans="1:16" ht="15.5" hidden="1" thickBot="1" x14ac:dyDescent="0.45">
      <c r="A46" s="263" t="s">
        <v>1522</v>
      </c>
      <c r="B46" s="262" t="str">
        <f>INDEX(_INSTRUMENT_TAGS[INITIAL_DESC],MATCH(MSIO4[[#This Row],[Tag]],_INSTRUMENT_TAGS[INITIAL_TAG1],))</f>
        <v>Conveyor cooling pump</v>
      </c>
      <c r="C46" s="262" t="str">
        <f>INDEX(_INSTRUMENTS[TYPICAL],MATCH(MSIO4[[#This Row],[Tag]],_INSTRUMENTS[TAG],))</f>
        <v>DOL_DIR_BUS</v>
      </c>
      <c r="D46" s="262"/>
      <c r="E46" s="273"/>
      <c r="F46" s="273"/>
      <c r="G46" s="273"/>
      <c r="H46" s="274"/>
    </row>
    <row r="47" spans="1:16" ht="15.5" hidden="1" thickBot="1" x14ac:dyDescent="0.45">
      <c r="A47" s="263" t="s">
        <v>1527</v>
      </c>
      <c r="B47" s="262" t="str">
        <f>INDEX(_INSTRUMENT_TAGS[INITIAL_DESC],MATCH(MSIO4[[#This Row],[Tag]],_INSTRUMENT_TAGS[INITIAL_TAG1],))</f>
        <v>Bottom ash conveyor      heat exchanger fan</v>
      </c>
      <c r="C47" s="262" t="str">
        <f>INDEX(_INSTRUMENTS[TYPICAL],MATCH(MSIO4[[#This Row],[Tag]],_INSTRUMENTS[TAG],))</f>
        <v>DOL_DIR_BUS</v>
      </c>
      <c r="D47" s="262"/>
      <c r="E47" s="273"/>
      <c r="F47" s="273"/>
      <c r="G47" s="273"/>
      <c r="H47" s="274"/>
    </row>
    <row r="48" spans="1:16" ht="15.5" hidden="1" thickBot="1" x14ac:dyDescent="0.45">
      <c r="A48" s="263" t="s">
        <v>1073</v>
      </c>
      <c r="B48" s="262" t="str">
        <f>INDEX(_INSTRUMENT_TAGS[INITIAL_DESC],MATCH(MSIO4[[#This Row],[Tag]],_INSTRUMENT_TAGS[INITIAL_TAG1],))</f>
        <v>Primary air fan</v>
      </c>
      <c r="C48" s="262" t="str">
        <f>INDEX(_INSTRUMENTS[TYPICAL],MATCH(MSIO4[[#This Row],[Tag]],_INSTRUMENTS[TAG],))</f>
        <v>FRQ_DIR</v>
      </c>
      <c r="D48" s="262"/>
      <c r="E48" s="273"/>
      <c r="F48" s="273"/>
      <c r="G48" s="273"/>
      <c r="H48" s="274"/>
    </row>
    <row r="49" spans="1:8" ht="15.5" hidden="1" thickBot="1" x14ac:dyDescent="0.45">
      <c r="A49" s="263" t="s">
        <v>1095</v>
      </c>
      <c r="B49" s="262" t="str">
        <f>INDEX(_INSTRUMENT_TAGS[INITIAL_DESC],MATCH(MSIO4[[#This Row],[Tag]],_INSTRUMENT_TAGS[INITIAL_TAG1],))</f>
        <v>Secondary air fan</v>
      </c>
      <c r="C49" s="262" t="str">
        <f>INDEX(_INSTRUMENTS[TYPICAL],MATCH(MSIO4[[#This Row],[Tag]],_INSTRUMENTS[TAG],))</f>
        <v>FRQ_DIR</v>
      </c>
      <c r="D49" s="262"/>
      <c r="E49" s="273"/>
      <c r="F49" s="273"/>
      <c r="G49" s="273"/>
      <c r="H49" s="274"/>
    </row>
    <row r="50" spans="1:8" ht="15.5" hidden="1" thickBot="1" x14ac:dyDescent="0.45">
      <c r="A50" s="263" t="s">
        <v>1079</v>
      </c>
      <c r="B50" s="262" t="str">
        <f>INDEX(_INSTRUMENT_TAGS[INITIAL_DESC],MATCH(MSIO4[[#This Row],[Tag]],_INSTRUMENT_TAGS[INITIAL_TAG1],))</f>
        <v>Compressor 1</v>
      </c>
      <c r="C50" s="262" t="str">
        <f>INDEX(_INSTRUMENTS[TYPICAL],MATCH(MSIO4[[#This Row],[Tag]],_INSTRUMENTS[TAG],))</f>
        <v>DOL_REV_BUS</v>
      </c>
      <c r="D50" s="262"/>
      <c r="E50" s="273"/>
      <c r="F50" s="273"/>
      <c r="G50" s="273"/>
      <c r="H50" s="274"/>
    </row>
    <row r="51" spans="1:8" ht="15.5" hidden="1" thickBot="1" x14ac:dyDescent="0.45">
      <c r="A51" s="263" t="s">
        <v>1098</v>
      </c>
      <c r="B51" s="262" t="str">
        <f>INDEX(_INSTRUMENT_TAGS[INITIAL_DESC],MATCH(MSIO4[[#This Row],[Tag]],_INSTRUMENT_TAGS[INITIAL_TAG1],))</f>
        <v>Compressor 2</v>
      </c>
      <c r="C51" s="262" t="str">
        <f>INDEX(_INSTRUMENTS[TYPICAL],MATCH(MSIO4[[#This Row],[Tag]],_INSTRUMENTS[TAG],))</f>
        <v>DOL_REV_BUS</v>
      </c>
      <c r="D51" s="262"/>
      <c r="E51" s="273"/>
      <c r="F51" s="273"/>
      <c r="G51" s="273"/>
      <c r="H51" s="274"/>
    </row>
    <row r="52" spans="1:8" ht="15.5" hidden="1" thickBot="1" x14ac:dyDescent="0.45">
      <c r="A52" s="263" t="s">
        <v>1100</v>
      </c>
      <c r="B52" s="262" t="str">
        <f>INDEX(_INSTRUMENT_TAGS[INITIAL_DESC],MATCH(MSIO4[[#This Row],[Tag]],_INSTRUMENT_TAGS[INITIAL_TAG1],))</f>
        <v>Air intake grill 1       OPEN</v>
      </c>
      <c r="C52" s="262" t="str">
        <f>INDEX(_INSTRUMENTS[TYPICAL],MATCH(MSIO4[[#This Row],[Tag]],_INSTRUMENTS[TAG],))</f>
        <v>BELIMO_VLV</v>
      </c>
      <c r="D52" s="262"/>
      <c r="E52" s="273" t="s">
        <v>1692</v>
      </c>
      <c r="F52" s="273"/>
      <c r="G52" s="273" t="s">
        <v>1689</v>
      </c>
      <c r="H52" s="274" t="s">
        <v>1695</v>
      </c>
    </row>
    <row r="53" spans="1:8" ht="15.5" hidden="1" thickBot="1" x14ac:dyDescent="0.45">
      <c r="A53" s="263" t="s">
        <v>1103</v>
      </c>
      <c r="B53" s="262" t="str">
        <f>INDEX(_INSTRUMENT_TAGS[INITIAL_DESC],MATCH(MSIO4[[#This Row],[Tag]],_INSTRUMENT_TAGS[INITIAL_TAG1],))</f>
        <v>Air intake grill 2       OPEN</v>
      </c>
      <c r="C53" s="262" t="str">
        <f>INDEX(_INSTRUMENTS[TYPICAL],MATCH(MSIO4[[#This Row],[Tag]],_INSTRUMENTS[TAG],))</f>
        <v>BELIMO_VLV</v>
      </c>
      <c r="D53" s="262"/>
      <c r="E53" s="273" t="s">
        <v>1700</v>
      </c>
      <c r="F53" s="273"/>
      <c r="G53" s="273" t="s">
        <v>1702</v>
      </c>
      <c r="H53" s="274"/>
    </row>
    <row r="54" spans="1:8" ht="15.5" hidden="1" thickBot="1" x14ac:dyDescent="0.45">
      <c r="A54" s="263" t="s">
        <v>1105</v>
      </c>
      <c r="B54" s="262" t="str">
        <f>INDEX(_INSTRUMENT_TAGS[INITIAL_DESC],MATCH(MSIO4[[#This Row],[Tag]],_INSTRUMENT_TAGS[INITIAL_TAG1],))</f>
        <v>Air intake grill 3       OPEN</v>
      </c>
      <c r="C54" s="262" t="str">
        <f>INDEX(_INSTRUMENTS[TYPICAL],MATCH(MSIO4[[#This Row],[Tag]],_INSTRUMENTS[TAG],))</f>
        <v>BELIMO_VLV</v>
      </c>
      <c r="D54" s="262"/>
      <c r="E54" s="273"/>
      <c r="F54" s="273"/>
      <c r="G54" s="273"/>
      <c r="H54" s="274"/>
    </row>
    <row r="55" spans="1:8" ht="15.5" hidden="1" thickBot="1" x14ac:dyDescent="0.45">
      <c r="A55" s="263" t="s">
        <v>1107</v>
      </c>
      <c r="B55" s="262" t="str">
        <f>INDEX(_INSTRUMENT_TAGS[INITIAL_DESC],MATCH(MSIO4[[#This Row],[Tag]],_INSTRUMENT_TAGS[INITIAL_TAG1],))</f>
        <v>Boiler house heater 1</v>
      </c>
      <c r="C55" s="262" t="str">
        <f>INDEX(_INSTRUMENTS[TYPICAL],MATCH(MSIO4[[#This Row],[Tag]],_INSTRUMENTS[TAG],))</f>
        <v>DOL_DIR_BUS</v>
      </c>
      <c r="D55" s="262"/>
      <c r="E55" s="273"/>
      <c r="F55" s="273"/>
      <c r="G55" s="273"/>
      <c r="H55" s="274"/>
    </row>
    <row r="56" spans="1:8" ht="15.5" hidden="1" thickBot="1" x14ac:dyDescent="0.45">
      <c r="A56" s="263" t="s">
        <v>1110</v>
      </c>
      <c r="B56" s="262" t="str">
        <f>INDEX(_INSTRUMENT_TAGS[INITIAL_DESC],MATCH(MSIO4[[#This Row],[Tag]],_INSTRUMENT_TAGS[INITIAL_TAG1],))</f>
        <v>Boiler house heater 2</v>
      </c>
      <c r="C56" s="262" t="str">
        <f>INDEX(_INSTRUMENTS[TYPICAL],MATCH(MSIO4[[#This Row],[Tag]],_INSTRUMENTS[TAG],))</f>
        <v>DOL_DIR_BUS</v>
      </c>
      <c r="D56" s="262"/>
      <c r="E56" s="273"/>
      <c r="F56" s="273"/>
      <c r="G56" s="273"/>
      <c r="H56" s="274"/>
    </row>
    <row r="57" spans="1:8" ht="15.5" hidden="1" thickBot="1" x14ac:dyDescent="0.45">
      <c r="A57" s="263" t="s">
        <v>1493</v>
      </c>
      <c r="B57" s="262" t="str">
        <f>INDEX(_INSTRUMENT_TAGS[INITIAL_DESC],MATCH(MSIO4[[#This Row],[Tag]],_INSTRUMENT_TAGS[INITIAL_TAG1],))</f>
        <v>Flue gas fan</v>
      </c>
      <c r="C57" s="262" t="str">
        <f>INDEX(_INSTRUMENTS[TYPICAL],MATCH(MSIO4[[#This Row],[Tag]],_INSTRUMENTS[TAG],))</f>
        <v>FRQ_DIR</v>
      </c>
      <c r="D57" s="262"/>
      <c r="E57" s="273"/>
      <c r="F57" s="273"/>
      <c r="G57" s="273"/>
      <c r="H57" s="274"/>
    </row>
    <row r="58" spans="1:8" ht="15.5" hidden="1" thickBot="1" x14ac:dyDescent="0.45">
      <c r="A58" s="263" t="s">
        <v>1421</v>
      </c>
      <c r="B58" s="262" t="str">
        <f>INDEX(_INSTRUMENT_TAGS[INITIAL_DESC],MATCH(MSIO4[[#This Row],[Tag]],_INSTRUMENT_TAGS[INITIAL_TAG1],))</f>
        <v>Dust extraction          rotary feeder</v>
      </c>
      <c r="C58" s="262" t="str">
        <f>INDEX(_INSTRUMENTS[TYPICAL],MATCH(MSIO4[[#This Row],[Tag]],_INSTRUMENTS[TAG],))</f>
        <v>DOL_REVH_BUS</v>
      </c>
      <c r="D58" s="262"/>
      <c r="E58" s="273"/>
      <c r="F58" s="273"/>
      <c r="G58" s="273"/>
      <c r="H58" s="274"/>
    </row>
    <row r="59" spans="1:8" ht="15.5" hidden="1" thickBot="1" x14ac:dyDescent="0.45">
      <c r="A59" s="263" t="s">
        <v>1359</v>
      </c>
      <c r="B59" s="262" t="str">
        <f>INDEX(_INSTRUMENT_TAGS[INITIAL_DESC],MATCH(MSIO4[[#This Row],[Tag]],_INSTRUMENT_TAGS[INITIAL_TAG1],))</f>
        <v>Fuel reception           hydraulic unit 1, pump 1</v>
      </c>
      <c r="C59" s="262" t="str">
        <f>INDEX(_INSTRUMENTS[TYPICAL],MATCH(MSIO4[[#This Row],[Tag]],_INSTRUMENTS[TAG],))</f>
        <v>FRQ_DIRH</v>
      </c>
      <c r="D59" s="262"/>
      <c r="E59" s="273"/>
      <c r="F59" s="273"/>
      <c r="G59" s="273"/>
      <c r="H59" s="274"/>
    </row>
    <row r="60" spans="1:8" ht="15.5" hidden="1" thickBot="1" x14ac:dyDescent="0.45">
      <c r="A60" s="263" t="s">
        <v>1365</v>
      </c>
      <c r="B60" s="262" t="str">
        <f>INDEX(_INSTRUMENT_TAGS[INITIAL_DESC],MATCH(MSIO4[[#This Row],[Tag]],_INSTRUMENT_TAGS[INITIAL_TAG1],))</f>
        <v>Fuel reception           hydraulic unit 1, pump 2</v>
      </c>
      <c r="C60" s="262" t="str">
        <f>INDEX(_INSTRUMENTS[TYPICAL],MATCH(MSIO4[[#This Row],[Tag]],_INSTRUMENTS[TAG],))</f>
        <v>FRQ_DIRH</v>
      </c>
      <c r="D60" s="262"/>
      <c r="E60" s="273"/>
      <c r="F60" s="273"/>
      <c r="G60" s="273"/>
      <c r="H60" s="274"/>
    </row>
    <row r="61" spans="1:8" ht="15.5" hidden="1" thickBot="1" x14ac:dyDescent="0.45">
      <c r="A61" s="263" t="s">
        <v>1368</v>
      </c>
      <c r="B61" s="262" t="str">
        <f>INDEX(_INSTRUMENT_TAGS[INITIAL_DESC],MATCH(MSIO4[[#This Row],[Tag]],_INSTRUMENT_TAGS[INITIAL_TAG1],))</f>
        <v>Fuel reception           hydraulic unit 1, pump 3</v>
      </c>
      <c r="C61" s="262" t="str">
        <f>INDEX(_INSTRUMENTS[TYPICAL],MATCH(MSIO4[[#This Row],[Tag]],_INSTRUMENTS[TAG],))</f>
        <v>FRQ_DIRH</v>
      </c>
      <c r="D61" s="262"/>
      <c r="E61" s="273"/>
      <c r="F61" s="273"/>
      <c r="G61" s="273"/>
      <c r="H61" s="274"/>
    </row>
    <row r="62" spans="1:8" ht="15.5" hidden="1" thickBot="1" x14ac:dyDescent="0.45">
      <c r="A62" s="263" t="s">
        <v>1424</v>
      </c>
      <c r="B62" s="262" t="str">
        <f>INDEX(_INSTRUMENT_TAGS[INITIAL_DESC],MATCH(MSIO4[[#This Row],[Tag]],_INSTRUMENT_TAGS[INITIAL_TAG1],))</f>
        <v>Dust extraction fan</v>
      </c>
      <c r="C62" s="262" t="str">
        <f>INDEX(_INSTRUMENTS[TYPICAL],MATCH(MSIO4[[#This Row],[Tag]],_INSTRUMENTS[TAG],))</f>
        <v>DOL_DIR_BUS</v>
      </c>
      <c r="D62" s="262"/>
      <c r="E62" s="273"/>
      <c r="F62" s="273"/>
      <c r="G62" s="273"/>
      <c r="H62" s="274"/>
    </row>
    <row r="63" spans="1:8" ht="15.5" hidden="1" thickBot="1" x14ac:dyDescent="0.45">
      <c r="A63" s="263" t="s">
        <v>828</v>
      </c>
      <c r="B63" s="262" t="str">
        <f>INDEX(_INSTRUMENT_TAGS[INITIAL_DESC],MATCH(MSIO4[[#This Row],[Tag]],_INSTRUMENT_TAGS[INITIAL_TAG1],))</f>
        <v>SLEWING MOTOR FOR SCREW</v>
      </c>
      <c r="C63" s="262" t="str">
        <f>INDEX(_INSTRUMENTS[TYPICAL],MATCH(MSIO4[[#This Row],[Tag]],_INSTRUMENTS[TAG],))</f>
        <v>FRQ_REVH</v>
      </c>
      <c r="D63" s="262"/>
      <c r="E63" s="273"/>
      <c r="F63" s="273"/>
      <c r="G63" s="273"/>
      <c r="H63" s="274"/>
    </row>
    <row r="64" spans="1:8" ht="15.5" hidden="1" thickBot="1" x14ac:dyDescent="0.45">
      <c r="A64" s="263" t="s">
        <v>1462</v>
      </c>
      <c r="B64" s="262" t="str">
        <f>INDEX(_INSTRUMENT_TAGS[INITIAL_DESC],MATCH(MSIO4[[#This Row],[Tag]],_INSTRUMENT_TAGS[INITIAL_TAG1],))</f>
        <v>Fuel silo dust filter fan</v>
      </c>
      <c r="C64" s="262" t="str">
        <f>INDEX(_INSTRUMENTS[TYPICAL],MATCH(MSIO4[[#This Row],[Tag]],_INSTRUMENTS[TAG],))</f>
        <v>DOL_DIR_BUS</v>
      </c>
      <c r="D64" s="262"/>
      <c r="E64" s="273"/>
      <c r="F64" s="273"/>
      <c r="G64" s="273"/>
      <c r="H64" s="274"/>
    </row>
    <row r="65" spans="1:8" ht="15.5" hidden="1" thickBot="1" x14ac:dyDescent="0.45">
      <c r="A65" s="263" t="s">
        <v>1463</v>
      </c>
      <c r="B65" s="262" t="str">
        <f>INDEX(_INSTRUMENT_TAGS[INITIAL_DESC],MATCH(MSIO4[[#This Row],[Tag]],_INSTRUMENT_TAGS[INITIAL_TAG1],))</f>
        <v xml:space="preserve">Rotating fuel spreader </v>
      </c>
      <c r="C65" s="262" t="str">
        <f>INDEX(_INSTRUMENTS[TYPICAL],MATCH(MSIO4[[#This Row],[Tag]],_INSTRUMENTS[TAG],))</f>
        <v>DOL_DIRH_BUS</v>
      </c>
      <c r="D65" s="262"/>
      <c r="E65" s="273"/>
      <c r="F65" s="273"/>
      <c r="G65" s="273"/>
      <c r="H65" s="274"/>
    </row>
    <row r="66" spans="1:8" ht="15.5" hidden="1" thickBot="1" x14ac:dyDescent="0.45">
      <c r="A66" s="263" t="s">
        <v>1478</v>
      </c>
      <c r="B66" s="262" t="str">
        <f>INDEX(_INSTRUMENT_TAGS[INITIAL_DESC],MATCH(MSIO4[[#This Row],[Tag]],_INSTRUMENT_TAGS[INITIAL_TAG1],))</f>
        <v>Cooling fan fuel         feeding screw 1</v>
      </c>
      <c r="C66" s="262" t="str">
        <f>INDEX(_INSTRUMENTS[TYPICAL],MATCH(MSIO4[[#This Row],[Tag]],_INSTRUMENTS[TAG],))</f>
        <v>DOL_DIR</v>
      </c>
      <c r="D66" s="262"/>
      <c r="E66" s="273"/>
      <c r="F66" s="273"/>
      <c r="G66" s="273"/>
      <c r="H66" s="274"/>
    </row>
    <row r="67" spans="1:8" ht="15.5" hidden="1" thickBot="1" x14ac:dyDescent="0.45">
      <c r="A67" s="263" t="s">
        <v>1469</v>
      </c>
      <c r="B67" s="262" t="str">
        <f>INDEX(_INSTRUMENT_TAGS[INITIAL_DESC],MATCH(MSIO4[[#This Row],[Tag]],_INSTRUMENT_TAGS[INITIAL_TAG1],))</f>
        <v>Lubrication unit</v>
      </c>
      <c r="C67" s="262" t="str">
        <f>INDEX(_INSTRUMENTS[TYPICAL],MATCH(MSIO4[[#This Row],[Tag]],_INSTRUMENTS[TAG],))</f>
        <v>DOL_DIR</v>
      </c>
      <c r="D67" s="262"/>
      <c r="E67" s="273"/>
      <c r="F67" s="273"/>
      <c r="G67" s="273"/>
      <c r="H67" s="274"/>
    </row>
    <row r="68" spans="1:8" ht="15.5" hidden="1" thickBot="1" x14ac:dyDescent="0.45">
      <c r="A68" s="263" t="s">
        <v>1480</v>
      </c>
      <c r="B68" s="262" t="str">
        <f>INDEX(_INSTRUMENT_TAGS[INITIAL_DESC],MATCH(MSIO4[[#This Row],[Tag]],_INSTRUMENT_TAGS[INITIAL_TAG1],))</f>
        <v>Cooling fan fuel         feeding screw 2</v>
      </c>
      <c r="C68" s="262" t="str">
        <f>INDEX(_INSTRUMENTS[TYPICAL],MATCH(MSIO4[[#This Row],[Tag]],_INSTRUMENTS[TAG],))</f>
        <v>DOL_DIR</v>
      </c>
      <c r="D68" s="262"/>
      <c r="E68" s="273"/>
      <c r="F68" s="273"/>
      <c r="G68" s="273"/>
      <c r="H68" s="274"/>
    </row>
    <row r="69" spans="1:8" ht="15.5" hidden="1" thickBot="1" x14ac:dyDescent="0.45">
      <c r="A69" s="263" t="s">
        <v>1482</v>
      </c>
      <c r="B69" s="262" t="str">
        <f>INDEX(_INSTRUMENT_TAGS[INITIAL_DESC],MATCH(MSIO4[[#This Row],[Tag]],_INSTRUMENT_TAGS[INITIAL_TAG1],))</f>
        <v>Fuel feeding             rotary valve 2</v>
      </c>
      <c r="C69" s="262" t="str">
        <f>INDEX(_INSTRUMENTS[TYPICAL],MATCH(MSIO4[[#This Row],[Tag]],_INSTRUMENTS[TAG],))</f>
        <v>DOL_REVH_BUS</v>
      </c>
      <c r="D69" s="262"/>
      <c r="E69" s="273"/>
      <c r="F69" s="273"/>
      <c r="G69" s="273"/>
      <c r="H69" s="274"/>
    </row>
    <row r="70" spans="1:8" ht="15.5" hidden="1" thickBot="1" x14ac:dyDescent="0.45">
      <c r="A70" s="263" t="s">
        <v>1481</v>
      </c>
      <c r="B70" s="262" t="str">
        <f>INDEX(_INSTRUMENT_TAGS[INITIAL_DESC],MATCH(MSIO4[[#This Row],[Tag]],_INSTRUMENT_TAGS[INITIAL_TAG1],))</f>
        <v>Fuel feeding             rotary valve 1</v>
      </c>
      <c r="C70" s="262" t="str">
        <f>INDEX(_INSTRUMENTS[TYPICAL],MATCH(MSIO4[[#This Row],[Tag]],_INSTRUMENTS[TAG],))</f>
        <v>DOL_REVH_BUS</v>
      </c>
      <c r="D70" s="262"/>
      <c r="E70" s="273"/>
      <c r="F70" s="273"/>
      <c r="G70" s="273"/>
      <c r="H70" s="274"/>
    </row>
    <row r="71" spans="1:8" ht="15.5" hidden="1" thickBot="1" x14ac:dyDescent="0.45">
      <c r="A71" s="263" t="s">
        <v>1377</v>
      </c>
      <c r="B71" s="262" t="str">
        <f>INDEX(_INSTRUMENT_TAGS[INITIAL_DESC],MATCH(MSIO4[[#This Row],[Tag]],_INSTRUMENT_TAGS[INITIAL_TAG1],))</f>
        <v xml:space="preserve">SCRAPER CONVEYOR 1  </v>
      </c>
      <c r="C71" s="262" t="str">
        <f>INDEX(_INSTRUMENTS[TYPICAL],MATCH(MSIO4[[#This Row],[Tag]],_INSTRUMENTS[TAG],))</f>
        <v>FRQ_REVH</v>
      </c>
      <c r="D71" s="262"/>
      <c r="E71" s="273"/>
      <c r="F71" s="273"/>
      <c r="G71" s="273"/>
      <c r="H71" s="274"/>
    </row>
    <row r="72" spans="1:8" ht="15.5" hidden="1" thickBot="1" x14ac:dyDescent="0.45">
      <c r="A72" s="263" t="s">
        <v>1393</v>
      </c>
      <c r="B72" s="262" t="str">
        <f>INDEX(_INSTRUMENT_TAGS[INITIAL_DESC],MATCH(MSIO4[[#This Row],[Tag]],_INSTRUMENT_TAGS[INITIAL_TAG1],))</f>
        <v>BELT CONVEYOR</v>
      </c>
      <c r="C72" s="262" t="str">
        <f>INDEX(_INSTRUMENTS[TYPICAL],MATCH(MSIO4[[#This Row],[Tag]],_INSTRUMENTS[TAG],))</f>
        <v>FRQ_REVH</v>
      </c>
      <c r="D72" s="262"/>
      <c r="E72" s="273"/>
      <c r="F72" s="273"/>
      <c r="G72" s="273"/>
      <c r="H72" s="274"/>
    </row>
    <row r="73" spans="1:8" ht="15.5" hidden="1" thickBot="1" x14ac:dyDescent="0.45">
      <c r="A73" s="263" t="s">
        <v>1467</v>
      </c>
      <c r="B73" s="262" t="str">
        <f>INDEX(_INSTRUMENT_TAGS[INITIAL_DESC],MATCH(MSIO4[[#This Row],[Tag]],_INSTRUMENT_TAGS[INITIAL_TAG1],))</f>
        <v>Cooling fan for          slewing motor</v>
      </c>
      <c r="C73" s="262" t="str">
        <f>INDEX(_INSTRUMENTS[TYPICAL],MATCH(MSIO4[[#This Row],[Tag]],_INSTRUMENTS[TAG],))</f>
        <v>DOL_DIR</v>
      </c>
      <c r="D73" s="262"/>
      <c r="E73" s="273"/>
      <c r="F73" s="273"/>
      <c r="G73" s="273"/>
      <c r="H73" s="274"/>
    </row>
    <row r="74" spans="1:8" ht="15.5" hidden="1" thickBot="1" x14ac:dyDescent="0.45">
      <c r="A74" s="263" t="s">
        <v>1465</v>
      </c>
      <c r="B74" s="262" t="str">
        <f>INDEX(_INSTRUMENT_TAGS[INITIAL_DESC],MATCH(MSIO4[[#This Row],[Tag]],_INSTRUMENT_TAGS[INITIAL_TAG1],))</f>
        <v>FUEL SILO SCREW DISCHARGE</v>
      </c>
      <c r="C74" s="262" t="str">
        <f>INDEX(_INSTRUMENTS[TYPICAL],MATCH(MSIO4[[#This Row],[Tag]],_INSTRUMENTS[TAG],))</f>
        <v>FRQ_REVH</v>
      </c>
      <c r="D74" s="262"/>
      <c r="E74" s="273"/>
      <c r="F74" s="273"/>
      <c r="G74" s="273"/>
      <c r="H74" s="274"/>
    </row>
    <row r="75" spans="1:8" ht="15.5" hidden="1" thickBot="1" x14ac:dyDescent="0.45">
      <c r="A75" s="263" t="s">
        <v>1476</v>
      </c>
      <c r="B75" s="262" t="str">
        <f>INDEX(_INSTRUMENT_TAGS[INITIAL_DESC],MATCH(MSIO4[[#This Row],[Tag]],_INSTRUMENT_TAGS[INITIAL_TAG1],))</f>
        <v>FUEL SILO CROSS CONVEYOR</v>
      </c>
      <c r="C75" s="262" t="str">
        <f>INDEX(_INSTRUMENTS[TYPICAL],MATCH(MSIO4[[#This Row],[Tag]],_INSTRUMENTS[TAG],))</f>
        <v>FRQ_REVH</v>
      </c>
      <c r="D75" s="262"/>
      <c r="E75" s="273"/>
      <c r="F75" s="273"/>
      <c r="G75" s="273"/>
      <c r="H75" s="274"/>
    </row>
    <row r="76" spans="1:8" ht="15.5" hidden="1" thickBot="1" x14ac:dyDescent="0.45">
      <c r="A76" s="263" t="s">
        <v>1477</v>
      </c>
      <c r="B76" s="262" t="str">
        <f>INDEX(_INSTRUMENT_TAGS[INITIAL_DESC],MATCH(MSIO4[[#This Row],[Tag]],_INSTRUMENT_TAGS[INITIAL_TAG1],))</f>
        <v>FUEL FEEDING SCREW 1</v>
      </c>
      <c r="C76" s="262" t="str">
        <f>INDEX(_INSTRUMENTS[TYPICAL],MATCH(MSIO4[[#This Row],[Tag]],_INSTRUMENTS[TAG],))</f>
        <v>FRQ_REVH</v>
      </c>
      <c r="D76" s="262"/>
      <c r="E76" s="273"/>
      <c r="F76" s="273"/>
      <c r="G76" s="273"/>
      <c r="H76" s="274"/>
    </row>
    <row r="77" spans="1:8" ht="15.5" hidden="1" thickBot="1" x14ac:dyDescent="0.45">
      <c r="A77" s="263" t="s">
        <v>1479</v>
      </c>
      <c r="B77" s="262" t="str">
        <f>INDEX(_INSTRUMENT_TAGS[INITIAL_DESC],MATCH(MSIO4[[#This Row],[Tag]],_INSTRUMENT_TAGS[INITIAL_TAG1],))</f>
        <v>FUEL FEEDING SCREW 2</v>
      </c>
      <c r="C77" s="262" t="str">
        <f>INDEX(_INSTRUMENTS[TYPICAL],MATCH(MSIO4[[#This Row],[Tag]],_INSTRUMENTS[TAG],))</f>
        <v>FRQ_REVH</v>
      </c>
      <c r="D77" s="262"/>
      <c r="E77" s="273"/>
      <c r="F77" s="273"/>
      <c r="G77" s="273"/>
      <c r="H77" s="274"/>
    </row>
    <row r="78" spans="1:8" ht="15.5" hidden="1" thickBot="1" x14ac:dyDescent="0.45">
      <c r="A78" s="263" t="s">
        <v>1382</v>
      </c>
      <c r="B78" s="262" t="str">
        <f>INDEX(_INSTRUMENT_TAGS[INITIAL_DESC],MATCH(MSIO4[[#This Row],[Tag]],_INSTRUMENT_TAGS[INITIAL_TAG1],))</f>
        <v>Belt magnet</v>
      </c>
      <c r="C78" s="262" t="str">
        <f>INDEX(_INSTRUMENTS[TYPICAL],MATCH(MSIO4[[#This Row],[Tag]],_INSTRUMENTS[TAG],))</f>
        <v>DOL_DIRH_BUS</v>
      </c>
      <c r="D78" s="262"/>
      <c r="E78" s="273"/>
      <c r="F78" s="273"/>
      <c r="G78" s="273"/>
      <c r="H78" s="274"/>
    </row>
    <row r="79" spans="1:8" ht="15.5" hidden="1" thickBot="1" x14ac:dyDescent="0.45">
      <c r="A79" s="263" t="s">
        <v>1417</v>
      </c>
      <c r="B79" s="262" t="str">
        <f>INDEX(_INSTRUMENT_TAGS[INITIAL_DESC],MATCH(MSIO4[[#This Row],[Tag]],_INSTRUMENT_TAGS[INITIAL_TAG1],))</f>
        <v>SCRAPER CONVEYOR 2</v>
      </c>
      <c r="C79" s="262" t="str">
        <f>INDEX(_INSTRUMENTS[TYPICAL],MATCH(MSIO4[[#This Row],[Tag]],_INSTRUMENTS[TAG],))</f>
        <v>FRQ_REVH</v>
      </c>
      <c r="D79" s="262"/>
      <c r="E79" s="273"/>
      <c r="F79" s="273"/>
      <c r="G79" s="273"/>
      <c r="H79" s="274"/>
    </row>
    <row r="80" spans="1:8" ht="15.5" hidden="1" thickBot="1" x14ac:dyDescent="0.45">
      <c r="A80" s="263" t="s">
        <v>1371</v>
      </c>
      <c r="B80" s="262" t="str">
        <f>INDEX(_INSTRUMENT_TAGS[INITIAL_DESC],MATCH(MSIO4[[#This Row],[Tag]],_INSTRUMENT_TAGS[INITIAL_TAG1],))</f>
        <v>Levelling roller 1</v>
      </c>
      <c r="C80" s="262" t="str">
        <f>INDEX(_INSTRUMENTS[TYPICAL],MATCH(MSIO4[[#This Row],[Tag]],_INSTRUMENTS[TAG],))</f>
        <v>DOL_REVH_BUS</v>
      </c>
      <c r="D80" s="262"/>
      <c r="E80" s="273"/>
      <c r="F80" s="273"/>
      <c r="G80" s="273"/>
      <c r="H80" s="274"/>
    </row>
    <row r="81" spans="1:8" ht="15.5" hidden="1" thickBot="1" x14ac:dyDescent="0.45">
      <c r="A81" s="263" t="s">
        <v>1374</v>
      </c>
      <c r="B81" s="262" t="str">
        <f>INDEX(_INSTRUMENT_TAGS[INITIAL_DESC],MATCH(MSIO4[[#This Row],[Tag]],_INSTRUMENT_TAGS[INITIAL_TAG1],))</f>
        <v>Levelling roller 2</v>
      </c>
      <c r="C81" s="262" t="str">
        <f>INDEX(_INSTRUMENTS[TYPICAL],MATCH(MSIO4[[#This Row],[Tag]],_INSTRUMENTS[TAG],))</f>
        <v>DOL_REVH_BUS</v>
      </c>
      <c r="D81" s="262"/>
      <c r="E81" s="273"/>
      <c r="F81" s="273"/>
      <c r="G81" s="273"/>
      <c r="H81" s="274"/>
    </row>
    <row r="82" spans="1:8" ht="15.5" hidden="1" thickBot="1" x14ac:dyDescent="0.45">
      <c r="A82" s="263" t="s">
        <v>1375</v>
      </c>
      <c r="B82" s="262" t="str">
        <f>INDEX(_INSTRUMENT_TAGS[INITIAL_DESC],MATCH(MSIO4[[#This Row],[Tag]],_INSTRUMENT_TAGS[INITIAL_TAG1],))</f>
        <v>DISC SCREEN DRIVE 1</v>
      </c>
      <c r="C82" s="262" t="str">
        <f>INDEX(_INSTRUMENTS[TYPICAL],MATCH(MSIO4[[#This Row],[Tag]],_INSTRUMENTS[TAG],))</f>
        <v>FRQ_REVH</v>
      </c>
      <c r="D82" s="262"/>
      <c r="E82" s="273"/>
      <c r="F82" s="273"/>
      <c r="G82" s="273"/>
      <c r="H82" s="274"/>
    </row>
    <row r="83" spans="1:8" ht="15.5" hidden="1" thickBot="1" x14ac:dyDescent="0.45">
      <c r="A83" s="263" t="s">
        <v>1413</v>
      </c>
      <c r="B83" s="262" t="str">
        <f>INDEX(_INSTRUMENT_TAGS[INITIAL_DESC],MATCH(MSIO4[[#This Row],[Tag]],_INSTRUMENT_TAGS[INITIAL_TAG1],))</f>
        <v>DISC SCREEN DRIVE 2</v>
      </c>
      <c r="C83" s="262" t="str">
        <f>INDEX(_INSTRUMENTS[TYPICAL],MATCH(MSIO4[[#This Row],[Tag]],_INSTRUMENTS[TAG],))</f>
        <v>FRQ_REVH</v>
      </c>
      <c r="D83" s="262"/>
      <c r="E83" s="273"/>
      <c r="F83" s="273"/>
      <c r="G83" s="273"/>
      <c r="H83" s="274"/>
    </row>
    <row r="84" spans="1:8" ht="15.5" hidden="1" thickBot="1" x14ac:dyDescent="0.45">
      <c r="A84" s="263" t="s">
        <v>727</v>
      </c>
      <c r="B84" s="262" t="str">
        <f>INDEX(_INSTRUMENT_TAGS[INITIAL_DESC],MATCH(MSIO4[[#This Row],[Tag]],_INSTRUMENT_TAGS[INITIAL_TAG1],))</f>
        <v>Chemical filling pump 1</v>
      </c>
      <c r="C84" s="262" t="str">
        <f>INDEX(_INSTRUMENTS[TYPICAL],MATCH(MSIO4[[#This Row],[Tag]],_INSTRUMENTS[TAG],))</f>
        <v>DOL_DIRH</v>
      </c>
      <c r="D84" s="262"/>
      <c r="E84" s="273"/>
      <c r="F84" s="273"/>
      <c r="G84" s="273"/>
      <c r="H84" s="274"/>
    </row>
    <row r="85" spans="1:8" ht="15.5" hidden="1" thickBot="1" x14ac:dyDescent="0.45">
      <c r="A85" s="263" t="s">
        <v>736</v>
      </c>
      <c r="B85" s="262" t="str">
        <f>INDEX(_INSTRUMENT_TAGS[INITIAL_DESC],MATCH(MSIO4[[#This Row],[Tag]],_INSTRUMENT_TAGS[INITIAL_TAG1],))</f>
        <v>Chemical filling pump 2</v>
      </c>
      <c r="C85" s="262" t="str">
        <f>INDEX(_INSTRUMENTS[TYPICAL],MATCH(MSIO4[[#This Row],[Tag]],_INSTRUMENTS[TAG],))</f>
        <v>DOL_DIRH</v>
      </c>
      <c r="D85" s="262"/>
      <c r="E85" s="273"/>
      <c r="F85" s="273"/>
      <c r="G85" s="273"/>
      <c r="H85" s="274"/>
    </row>
    <row r="86" spans="1:8" ht="15.5" hidden="1" thickBot="1" x14ac:dyDescent="0.45">
      <c r="A86" s="263" t="s">
        <v>968</v>
      </c>
      <c r="B86" s="262" t="str">
        <f>INDEX(_INSTRUMENT_TAGS[INITIAL_DESC],MATCH(MSIO4[[#This Row],[Tag]],_INSTRUMENT_TAGS[INITIAL_TAG1],))</f>
        <v>Fly ash container screw</v>
      </c>
      <c r="C86" s="262" t="str">
        <f>INDEX(_INSTRUMENTS[TYPICAL],MATCH(MSIO4[[#This Row],[Tag]],_INSTRUMENTS[TAG],))</f>
        <v>DOL_REV_BUS</v>
      </c>
      <c r="D86" s="262"/>
      <c r="E86" s="273"/>
      <c r="F86" s="273"/>
      <c r="G86" s="273"/>
      <c r="H86" s="274"/>
    </row>
    <row r="87" spans="1:8" ht="15.5" hidden="1" thickBot="1" x14ac:dyDescent="0.45">
      <c r="A87" s="263" t="s">
        <v>1029</v>
      </c>
      <c r="B87" s="262" t="str">
        <f>INDEX(_INSTRUMENT_TAGS[INITIAL_DESC],MATCH(MSIO4[[#This Row],[Tag]],_INSTRUMENT_TAGS[INITIAL_TAG1],))</f>
        <v xml:space="preserve">2nd pass fly ash         rotary valve </v>
      </c>
      <c r="C87" s="262" t="str">
        <f>INDEX(_INSTRUMENTS[TYPICAL],MATCH(MSIO4[[#This Row],[Tag]],_INSTRUMENTS[TAG],))</f>
        <v>DOL_REVH_BUS</v>
      </c>
      <c r="D87" s="262"/>
      <c r="E87" s="273"/>
      <c r="F87" s="273"/>
      <c r="G87" s="273"/>
      <c r="H87" s="274"/>
    </row>
    <row r="88" spans="1:8" ht="15.5" hidden="1" thickBot="1" x14ac:dyDescent="0.45">
      <c r="A88" s="263" t="s">
        <v>1035</v>
      </c>
      <c r="B88" s="262" t="str">
        <f>INDEX(_INSTRUMENT_TAGS[INITIAL_DESC],MATCH(MSIO4[[#This Row],[Tag]],_INSTRUMENT_TAGS[INITIAL_TAG1],))</f>
        <v xml:space="preserve">3rd pass fly ash         rotary valve </v>
      </c>
      <c r="C88" s="262" t="str">
        <f>INDEX(_INSTRUMENTS[TYPICAL],MATCH(MSIO4[[#This Row],[Tag]],_INSTRUMENTS[TAG],))</f>
        <v>DOL_REVH_BUS</v>
      </c>
      <c r="D88" s="262"/>
      <c r="E88" s="273"/>
      <c r="F88" s="273"/>
      <c r="G88" s="273"/>
      <c r="H88" s="274"/>
    </row>
    <row r="89" spans="1:8" ht="15.5" hidden="1" thickBot="1" x14ac:dyDescent="0.45">
      <c r="A89" s="263" t="s">
        <v>1515</v>
      </c>
      <c r="B89" s="262" t="str">
        <f>INDEX(_INSTRUMENT_TAGS[INITIAL_DESC],MATCH(MSIO4[[#This Row],[Tag]],_INSTRUMENT_TAGS[INITIAL_TAG1],))</f>
        <v>BOTTOM ASH CONVEYOR</v>
      </c>
      <c r="C89" s="262" t="str">
        <f>INDEX(_INSTRUMENTS[TYPICAL],MATCH(MSIO4[[#This Row],[Tag]],_INSTRUMENTS[TAG],))</f>
        <v>FRQ_REVH</v>
      </c>
      <c r="D89" s="262"/>
      <c r="E89" s="273"/>
      <c r="F89" s="273"/>
      <c r="G89" s="273"/>
      <c r="H89" s="274"/>
    </row>
    <row r="90" spans="1:8" ht="15.5" hidden="1" thickBot="1" x14ac:dyDescent="0.45">
      <c r="A90" s="263" t="s">
        <v>1525</v>
      </c>
      <c r="B90" s="262" t="str">
        <f>INDEX(_INSTRUMENT_TAGS[INITIAL_DESC],MATCH(MSIO4[[#This Row],[Tag]],_INSTRUMENT_TAGS[INITIAL_TAG1],))</f>
        <v>Ash container screw</v>
      </c>
      <c r="C90" s="262" t="str">
        <f>INDEX(_INSTRUMENTS[TYPICAL],MATCH(MSIO4[[#This Row],[Tag]],_INSTRUMENTS[TAG],))</f>
        <v>DOL_REV_BUS</v>
      </c>
      <c r="D90" s="262"/>
      <c r="E90" s="273"/>
      <c r="F90" s="273"/>
      <c r="G90" s="273"/>
      <c r="H90" s="274"/>
    </row>
    <row r="91" spans="1:8" ht="15.5" hidden="1" thickBot="1" x14ac:dyDescent="0.45">
      <c r="A91" s="263" t="s">
        <v>1511</v>
      </c>
      <c r="B91" s="262" t="str">
        <f>INDEX(_INSTRUMENT_TAGS[INITIAL_DESC],MATCH(MSIO4[[#This Row],[Tag]],_INSTRUMENT_TAGS[INITIAL_TAG1],))</f>
        <v>Purified sand            screw conveyor</v>
      </c>
      <c r="C91" s="262" t="str">
        <f>INDEX(_INSTRUMENTS[TYPICAL],MATCH(MSIO4[[#This Row],[Tag]],_INSTRUMENTS[TAG],))</f>
        <v>DOL_REVH_BUS</v>
      </c>
      <c r="D91" s="262"/>
      <c r="E91" s="273"/>
      <c r="F91" s="273"/>
      <c r="G91" s="273"/>
      <c r="H91" s="274"/>
    </row>
    <row r="92" spans="1:8" ht="15.5" hidden="1" thickBot="1" x14ac:dyDescent="0.45">
      <c r="A92" s="263" t="s">
        <v>935</v>
      </c>
      <c r="B92" s="262" t="str">
        <f>INDEX(_INSTRUMENT_TAGS[INITIAL_DESC],MATCH(MSIO4[[#This Row],[Tag]],_INSTRUMENT_TAGS[INITIAL_TAG1],))</f>
        <v>ESP hardwired signals    to/from Boiler PLC</v>
      </c>
      <c r="C92" s="262" t="str">
        <f>INDEX(_INSTRUMENTS[TYPICAL],MATCH(MSIO4[[#This Row],[Tag]],_INSTRUMENTS[TAG],))</f>
        <v>ESP_DI_DO</v>
      </c>
      <c r="D92" s="262"/>
      <c r="E92" s="273"/>
      <c r="F92" s="273"/>
      <c r="G92" s="273"/>
      <c r="H92" s="274"/>
    </row>
    <row r="93" spans="1:8" ht="15.5" hidden="1" thickBot="1" x14ac:dyDescent="0.45">
      <c r="A93" s="263" t="s">
        <v>819</v>
      </c>
      <c r="B93" s="262" t="str">
        <f>INDEX(_INSTRUMENT_TAGS[INITIAL_DESC],MATCH(MSIO4[[#This Row],[Tag]],_INSTRUMENT_TAGS[INITIAL_TAG1],))</f>
        <v>Fuel silo dust filter    control box feed</v>
      </c>
      <c r="C93" s="262" t="str">
        <f>INDEX(_INSTRUMENTS[TYPICAL],MATCH(MSIO4[[#This Row],[Tag]],_INSTRUMENTS[TAG],))</f>
        <v>MCCB_1ph</v>
      </c>
      <c r="D93" s="262"/>
      <c r="E93" s="273"/>
      <c r="F93" s="273"/>
      <c r="G93" s="273"/>
      <c r="H93" s="274"/>
    </row>
    <row r="94" spans="1:8" ht="15.5" hidden="1" thickBot="1" x14ac:dyDescent="0.45">
      <c r="A94" s="263" t="s">
        <v>1052</v>
      </c>
      <c r="B94" s="262" t="str">
        <f>INDEX(_INSTRUMENT_TAGS[INITIAL_DESC],MATCH(MSIO4[[#This Row],[Tag]],_INSTRUMENT_TAGS[INITIAL_TAG1],))</f>
        <v>Bottom ash sieve feed</v>
      </c>
      <c r="C94" s="262" t="str">
        <f>INDEX(_INSTRUMENTS[TYPICAL],MATCH(MSIO4[[#This Row],[Tag]],_INSTRUMENTS[TAG],))</f>
        <v>OESA_3ph</v>
      </c>
      <c r="D94" s="262"/>
      <c r="E94" s="273"/>
      <c r="F94" s="273"/>
      <c r="G94" s="273"/>
      <c r="H94" s="274"/>
    </row>
    <row r="95" spans="1:8" ht="15.5" thickBot="1" x14ac:dyDescent="0.45">
      <c r="A95" s="263" t="s">
        <v>1003</v>
      </c>
      <c r="B95" s="262" t="str">
        <f>INDEX(_INSTRUMENT_TAGS[INITIAL_DESC],MATCH(MSIO4[[#This Row],[Tag]],_INSTRUMENT_TAGS[INITIAL_TAG1],))</f>
        <v>Bottom ash cooling       flow switch</v>
      </c>
      <c r="C95" s="262" t="str">
        <f>INDEX(_INSTRUMENTS[TYPICAL],MATCH(MSIO4[[#This Row],[Tag]],_INSTRUMENTS[TAG],))</f>
        <v>MEAS_BIN</v>
      </c>
      <c r="D95" s="262" t="s">
        <v>2970</v>
      </c>
      <c r="E95" s="273"/>
      <c r="F95" s="273"/>
      <c r="G95" s="273"/>
      <c r="H95" s="274"/>
    </row>
    <row r="96" spans="1:8" ht="15.5" hidden="1" thickBot="1" x14ac:dyDescent="0.45">
      <c r="A96" s="263" t="s">
        <v>121</v>
      </c>
      <c r="B96" s="262" t="str">
        <f>INDEX(_INSTRUMENT_TAGS[INITIAL_DESC],MATCH(MSIO4[[#This Row],[Tag]],_INSTRUMENT_TAGS[INITIAL_TAG1],))</f>
        <v>Feed water flow          and control</v>
      </c>
      <c r="C96" s="262" t="str">
        <f>INDEX(_INSTRUMENTS[TYPICAL],MATCH(MSIO4[[#This Row],[Tag]],_INSTRUMENTS[TAG],))</f>
        <v>MEAS_ANA</v>
      </c>
      <c r="D96" s="262"/>
      <c r="E96" s="273"/>
      <c r="F96" s="273"/>
      <c r="G96" s="273"/>
      <c r="H96" s="274"/>
    </row>
    <row r="97" spans="1:8" ht="15.5" hidden="1" thickBot="1" x14ac:dyDescent="0.45">
      <c r="A97" s="263" t="s">
        <v>211</v>
      </c>
      <c r="B97" s="262" t="str">
        <f>INDEX(_INSTRUMENT_TAGS[INITIAL_DESC],MATCH(MSIO4[[#This Row],[Tag]],_INSTRUMENT_TAGS[INITIAL_TAG1],))</f>
        <v>Heating steam to feed    water tank flow          measurement</v>
      </c>
      <c r="C97" s="262" t="str">
        <f>INDEX(_INSTRUMENTS[TYPICAL],MATCH(MSIO4[[#This Row],[Tag]],_INSTRUMENTS[TAG],))</f>
        <v>MEAS_ANA</v>
      </c>
      <c r="D97" s="262"/>
      <c r="E97" s="273"/>
      <c r="F97" s="273"/>
      <c r="G97" s="273"/>
      <c r="H97" s="274"/>
    </row>
    <row r="98" spans="1:8" ht="15.5" hidden="1" thickBot="1" x14ac:dyDescent="0.45">
      <c r="A98" s="263" t="s">
        <v>271</v>
      </c>
      <c r="B98" s="262" t="str">
        <f>INDEX(_INSTRUMENT_TAGS[INITIAL_DESC],MATCH(MSIO4[[#This Row],[Tag]],_INSTRUMENT_TAGS[INITIAL_TAG1],))</f>
        <v>Steam flow to sootblowing and air preheater</v>
      </c>
      <c r="C98" s="262" t="str">
        <f>INDEX(_INSTRUMENTS[TYPICAL],MATCH(MSIO4[[#This Row],[Tag]],_INSTRUMENTS[TAG],))</f>
        <v>MEAS_ANA</v>
      </c>
      <c r="D98" s="262"/>
      <c r="E98" s="273"/>
      <c r="F98" s="273"/>
      <c r="G98" s="273"/>
      <c r="H98" s="274"/>
    </row>
    <row r="99" spans="1:8" ht="15.5" hidden="1" thickBot="1" x14ac:dyDescent="0.45">
      <c r="A99" s="263" t="s">
        <v>256</v>
      </c>
      <c r="B99" s="262" t="str">
        <f>INDEX(_INSTRUMENT_TAGS[INITIAL_DESC],MATCH(MSIO4[[#This Row],[Tag]],_INSTRUMENT_TAGS[INITIAL_TAG1],))</f>
        <v>Main steam flow</v>
      </c>
      <c r="C99" s="262" t="str">
        <f>INDEX(_INSTRUMENTS[TYPICAL],MATCH(MSIO4[[#This Row],[Tag]],_INSTRUMENTS[TAG],))</f>
        <v>MEAS_ANA</v>
      </c>
      <c r="D99" s="262"/>
      <c r="E99" s="273"/>
      <c r="F99" s="273"/>
      <c r="G99" s="273"/>
      <c r="H99" s="274"/>
    </row>
    <row r="100" spans="1:8" ht="15.5" hidden="1" thickBot="1" x14ac:dyDescent="0.45">
      <c r="A100" s="263" t="s">
        <v>389</v>
      </c>
      <c r="B100" s="262" t="str">
        <f>INDEX(_INSTRUMENT_TAGS[INITIAL_DESC],MATCH(MSIO4[[#This Row],[Tag]],_INSTRUMENT_TAGS[INITIAL_TAG1],))</f>
        <v>Steam to existing header flow measurement</v>
      </c>
      <c r="C100" s="262" t="str">
        <f>INDEX(_INSTRUMENTS[TYPICAL],MATCH(MSIO4[[#This Row],[Tag]],_INSTRUMENTS[TAG],))</f>
        <v>MEAS_ANA</v>
      </c>
      <c r="D100" s="262"/>
      <c r="E100" s="273"/>
      <c r="F100" s="273"/>
      <c r="G100" s="273"/>
      <c r="H100" s="274"/>
    </row>
    <row r="101" spans="1:8" ht="15.5" hidden="1" thickBot="1" x14ac:dyDescent="0.45">
      <c r="A101" s="263" t="s">
        <v>434</v>
      </c>
      <c r="B101" s="262" t="str">
        <f>INDEX(_INSTRUMENT_TAGS[INITIAL_DESC],MATCH(MSIO4[[#This Row],[Tag]],_INSTRUMENT_TAGS[INITIAL_TAG1],))</f>
        <v>Primary air flow</v>
      </c>
      <c r="C101" s="262" t="str">
        <f>INDEX(_INSTRUMENTS[TYPICAL],MATCH(MSIO4[[#This Row],[Tag]],_INSTRUMENTS[TAG],))</f>
        <v>MEAS_ANA_SRS</v>
      </c>
      <c r="D101" s="262"/>
      <c r="E101" s="273"/>
      <c r="F101" s="273"/>
      <c r="G101" s="273"/>
      <c r="H101" s="274"/>
    </row>
    <row r="102" spans="1:8" ht="15.5" hidden="1" thickBot="1" x14ac:dyDescent="0.45">
      <c r="A102" s="263" t="s">
        <v>452</v>
      </c>
      <c r="B102" s="262" t="str">
        <f>INDEX(_INSTRUMENT_TAGS[INITIAL_DESC],MATCH(MSIO4[[#This Row],[Tag]],_INSTRUMENT_TAGS[INITIAL_TAG1],))</f>
        <v>Secondary air flow</v>
      </c>
      <c r="C102" s="262" t="str">
        <f>INDEX(_INSTRUMENTS[TYPICAL],MATCH(MSIO4[[#This Row],[Tag]],_INSTRUMENTS[TAG],))</f>
        <v>MEAS_ANA_SRS</v>
      </c>
      <c r="D102" s="262"/>
      <c r="E102" s="273"/>
      <c r="F102" s="273"/>
      <c r="G102" s="273"/>
      <c r="H102" s="274"/>
    </row>
    <row r="103" spans="1:8" ht="15.5" hidden="1" thickBot="1" x14ac:dyDescent="0.45">
      <c r="A103" s="263" t="s">
        <v>483</v>
      </c>
      <c r="B103" s="262" t="str">
        <f>INDEX(_INSTRUMENT_TAGS[INITIAL_DESC],MATCH(MSIO4[[#This Row],[Tag]],_INSTRUMENT_TAGS[INITIAL_TAG1],))</f>
        <v xml:space="preserve">Recirculation gas flow </v>
      </c>
      <c r="C103" s="262" t="str">
        <f>INDEX(_INSTRUMENTS[TYPICAL],MATCH(MSIO4[[#This Row],[Tag]],_INSTRUMENTS[TAG],))</f>
        <v>MEAS_ANA_SRS</v>
      </c>
      <c r="D103" s="262"/>
      <c r="E103" s="273"/>
      <c r="F103" s="273"/>
      <c r="G103" s="273"/>
      <c r="H103" s="274"/>
    </row>
    <row r="104" spans="1:8" ht="15.5" thickBot="1" x14ac:dyDescent="0.45">
      <c r="A104" s="263" t="s">
        <v>161</v>
      </c>
      <c r="B104" s="262" t="str">
        <f>INDEX(_INSTRUMENT_TAGS[INITIAL_DESC],MATCH(MSIO4[[#This Row],[Tag]],_INSTRUMENT_TAGS[INITIAL_TAG1],))</f>
        <v>Feed water pump suction  side shut-off valve      limit switch</v>
      </c>
      <c r="C104" s="262" t="str">
        <f>INDEX(_INSTRUMENTS[TYPICAL],MATCH(MSIO4[[#This Row],[Tag]],_INSTRUMENTS[TAG],))</f>
        <v>MEAS_BIN</v>
      </c>
      <c r="D104" s="262" t="s">
        <v>2970</v>
      </c>
      <c r="E104" s="273"/>
      <c r="F104" s="273"/>
      <c r="G104" s="273"/>
      <c r="H104" s="274"/>
    </row>
    <row r="105" spans="1:8" ht="15.5" thickBot="1" x14ac:dyDescent="0.45">
      <c r="A105" s="263" t="s">
        <v>168</v>
      </c>
      <c r="B105" s="262" t="str">
        <f>INDEX(_INSTRUMENT_TAGS[INITIAL_DESC],MATCH(MSIO4[[#This Row],[Tag]],_INSTRUMENT_TAGS[INITIAL_TAG1],))</f>
        <v>Feed water pump suction  side shut-off valve      limit switch</v>
      </c>
      <c r="C105" s="262" t="str">
        <f>INDEX(_INSTRUMENTS[TYPICAL],MATCH(MSIO4[[#This Row],[Tag]],_INSTRUMENTS[TAG],))</f>
        <v>MEAS_BIN</v>
      </c>
      <c r="D105" s="262" t="s">
        <v>2970</v>
      </c>
      <c r="E105" s="273"/>
      <c r="F105" s="273"/>
      <c r="G105" s="273"/>
      <c r="H105" s="274"/>
    </row>
    <row r="106" spans="1:8" ht="15.5" thickBot="1" x14ac:dyDescent="0.45">
      <c r="A106" s="263" t="s">
        <v>150</v>
      </c>
      <c r="B106" s="262" t="str">
        <f>INDEX(_INSTRUMENT_TAGS[INITIAL_DESC],MATCH(MSIO4[[#This Row],[Tag]],_INSTRUMENT_TAGS[INITIAL_TAG1],))</f>
        <v>Feed water pump suction  side shut-off valve      limit switch</v>
      </c>
      <c r="C106" s="262" t="str">
        <f>INDEX(_INSTRUMENTS[TYPICAL],MATCH(MSIO4[[#This Row],[Tag]],_INSTRUMENTS[TAG],))</f>
        <v>MEAS_BIN</v>
      </c>
      <c r="D106" s="262" t="s">
        <v>2970</v>
      </c>
      <c r="E106" s="273"/>
      <c r="F106" s="273"/>
      <c r="G106" s="273"/>
      <c r="H106" s="274"/>
    </row>
    <row r="107" spans="1:8" ht="15.5" thickBot="1" x14ac:dyDescent="0.45">
      <c r="A107" s="263" t="s">
        <v>142</v>
      </c>
      <c r="B107" s="262" t="str">
        <f>INDEX(_INSTRUMENT_TAGS[INITIAL_DESC],MATCH(MSIO4[[#This Row],[Tag]],_INSTRUMENT_TAGS[INITIAL_TAG1],))</f>
        <v>Feed water pump suction  side shut-off valve      limit switch</v>
      </c>
      <c r="C107" s="262" t="str">
        <f>INDEX(_INSTRUMENTS[TYPICAL],MATCH(MSIO4[[#This Row],[Tag]],_INSTRUMENTS[TAG],))</f>
        <v>MEAS_BIN</v>
      </c>
      <c r="D107" s="262" t="s">
        <v>2970</v>
      </c>
      <c r="E107" s="273"/>
      <c r="F107" s="273"/>
      <c r="G107" s="273"/>
      <c r="H107" s="274"/>
    </row>
    <row r="108" spans="1:8" ht="15.5" thickBot="1" x14ac:dyDescent="0.45">
      <c r="A108" s="263" t="s">
        <v>178</v>
      </c>
      <c r="B108" s="262" t="str">
        <f>INDEX(_INSTRUMENT_TAGS[INITIAL_DESC],MATCH(MSIO4[[#This Row],[Tag]],_INSTRUMENT_TAGS[INITIAL_TAG1],))</f>
        <v>FW tank overflow On-Off  valve position</v>
      </c>
      <c r="C108" s="262" t="str">
        <f>INDEX(_INSTRUMENTS[TYPICAL],MATCH(MSIO4[[#This Row],[Tag]],_INSTRUMENTS[TAG],))</f>
        <v>MEAS_BIN</v>
      </c>
      <c r="D108" s="262" t="s">
        <v>2970</v>
      </c>
      <c r="E108" s="273"/>
      <c r="F108" s="273"/>
      <c r="G108" s="273"/>
      <c r="H108" s="274"/>
    </row>
    <row r="109" spans="1:8" ht="15.5" thickBot="1" x14ac:dyDescent="0.45">
      <c r="A109" s="263" t="s">
        <v>180</v>
      </c>
      <c r="B109" s="262" t="str">
        <f>INDEX(_INSTRUMENT_TAGS[INITIAL_DESC],MATCH(MSIO4[[#This Row],[Tag]],_INSTRUMENT_TAGS[INITIAL_TAG1],))</f>
        <v>FW tank overflow On-Off  valve position</v>
      </c>
      <c r="C109" s="262" t="str">
        <f>INDEX(_INSTRUMENTS[TYPICAL],MATCH(MSIO4[[#This Row],[Tag]],_INSTRUMENTS[TAG],))</f>
        <v>MEAS_BIN</v>
      </c>
      <c r="D109" s="262" t="s">
        <v>2970</v>
      </c>
      <c r="E109" s="273"/>
      <c r="F109" s="273"/>
      <c r="G109" s="273"/>
      <c r="H109" s="274"/>
    </row>
    <row r="110" spans="1:8" ht="15.5" thickBot="1" x14ac:dyDescent="0.45">
      <c r="A110" s="263" t="s">
        <v>181</v>
      </c>
      <c r="B110" s="262" t="str">
        <f>INDEX(_INSTRUMENT_TAGS[INITIAL_DESC],MATCH(MSIO4[[#This Row],[Tag]],_INSTRUMENT_TAGS[INITIAL_TAG1],))</f>
        <v>Feedwater pump 1 on-off  valve limit switch open</v>
      </c>
      <c r="C110" s="262" t="str">
        <f>INDEX(_INSTRUMENTS[TYPICAL],MATCH(MSIO4[[#This Row],[Tag]],_INSTRUMENTS[TAG],))</f>
        <v>MEAS_BIN</v>
      </c>
      <c r="D110" s="262" t="s">
        <v>2970</v>
      </c>
      <c r="E110" s="273"/>
      <c r="F110" s="273"/>
      <c r="G110" s="273"/>
      <c r="H110" s="274"/>
    </row>
    <row r="111" spans="1:8" ht="15.5" thickBot="1" x14ac:dyDescent="0.45">
      <c r="A111" s="263" t="s">
        <v>184</v>
      </c>
      <c r="B111" s="262" t="str">
        <f>INDEX(_INSTRUMENT_TAGS[INITIAL_DESC],MATCH(MSIO4[[#This Row],[Tag]],_INSTRUMENT_TAGS[INITIAL_TAG1],))</f>
        <v>Feedwater pump 1 on-off  valve limit switch close</v>
      </c>
      <c r="C111" s="262" t="str">
        <f>INDEX(_INSTRUMENTS[TYPICAL],MATCH(MSIO4[[#This Row],[Tag]],_INSTRUMENTS[TAG],))</f>
        <v>MEAS_BIN</v>
      </c>
      <c r="D111" s="262" t="s">
        <v>2970</v>
      </c>
      <c r="E111" s="273"/>
      <c r="F111" s="273"/>
      <c r="G111" s="273"/>
      <c r="H111" s="274"/>
    </row>
    <row r="112" spans="1:8" ht="15.5" thickBot="1" x14ac:dyDescent="0.45">
      <c r="A112" s="263" t="s">
        <v>187</v>
      </c>
      <c r="B112" s="262" t="str">
        <f>INDEX(_INSTRUMENT_TAGS[INITIAL_DESC],MATCH(MSIO4[[#This Row],[Tag]],_INSTRUMENT_TAGS[INITIAL_TAG1],))</f>
        <v>Feed water pump 2 on-off valve limit switch open</v>
      </c>
      <c r="C112" s="262" t="str">
        <f>INDEX(_INSTRUMENTS[TYPICAL],MATCH(MSIO4[[#This Row],[Tag]],_INSTRUMENTS[TAG],))</f>
        <v>MEAS_BIN</v>
      </c>
      <c r="D112" s="262" t="s">
        <v>2970</v>
      </c>
      <c r="E112" s="273"/>
      <c r="F112" s="273"/>
      <c r="G112" s="273"/>
      <c r="H112" s="274"/>
    </row>
    <row r="113" spans="1:8" ht="15.5" thickBot="1" x14ac:dyDescent="0.45">
      <c r="A113" s="263" t="s">
        <v>190</v>
      </c>
      <c r="B113" s="262" t="str">
        <f>INDEX(_INSTRUMENT_TAGS[INITIAL_DESC],MATCH(MSIO4[[#This Row],[Tag]],_INSTRUMENT_TAGS[INITIAL_TAG1],))</f>
        <v>Feed water pump 2 on-off valve limit switch close</v>
      </c>
      <c r="C113" s="262" t="str">
        <f>INDEX(_INSTRUMENTS[TYPICAL],MATCH(MSIO4[[#This Row],[Tag]],_INSTRUMENTS[TAG],))</f>
        <v>MEAS_BIN</v>
      </c>
      <c r="D113" s="262" t="s">
        <v>2970</v>
      </c>
      <c r="E113" s="273"/>
      <c r="F113" s="273"/>
      <c r="G113" s="273"/>
      <c r="H113" s="274"/>
    </row>
    <row r="114" spans="1:8" ht="15.5" thickBot="1" x14ac:dyDescent="0.45">
      <c r="A114" s="263" t="s">
        <v>1220</v>
      </c>
      <c r="B114" s="262" t="str">
        <f>INDEX(_INSTRUMENT_TAGS[INITIAL_DESC],MATCH(MSIO4[[#This Row],[Tag]],_INSTRUMENT_TAGS[INITIAL_TAG1],))</f>
        <v>Boiler bottom blow down  on-off valve limit switch open</v>
      </c>
      <c r="C114" s="262" t="str">
        <f>INDEX(_INSTRUMENTS[TYPICAL],MATCH(MSIO4[[#This Row],[Tag]],_INSTRUMENTS[TAG],))</f>
        <v>MEAS_BIN</v>
      </c>
      <c r="D114" s="262" t="s">
        <v>2970</v>
      </c>
      <c r="E114" s="273"/>
      <c r="F114" s="273"/>
      <c r="G114" s="273"/>
      <c r="H114" s="274"/>
    </row>
    <row r="115" spans="1:8" ht="15.5" thickBot="1" x14ac:dyDescent="0.45">
      <c r="A115" s="263" t="s">
        <v>1222</v>
      </c>
      <c r="B115" s="262" t="str">
        <f>INDEX(_INSTRUMENT_TAGS[INITIAL_DESC],MATCH(MSIO4[[#This Row],[Tag]],_INSTRUMENT_TAGS[INITIAL_TAG1],))</f>
        <v>Boiler bottom blow down  on-off valve limit switch close</v>
      </c>
      <c r="C115" s="262" t="str">
        <f>INDEX(_INSTRUMENTS[TYPICAL],MATCH(MSIO4[[#This Row],[Tag]],_INSTRUMENTS[TAG],))</f>
        <v>MEAS_BIN</v>
      </c>
      <c r="D115" s="262" t="s">
        <v>2970</v>
      </c>
      <c r="E115" s="273"/>
      <c r="F115" s="273"/>
      <c r="G115" s="273"/>
      <c r="H115" s="274"/>
    </row>
    <row r="116" spans="1:8" ht="15.5" thickBot="1" x14ac:dyDescent="0.45">
      <c r="A116" s="263" t="s">
        <v>1090</v>
      </c>
      <c r="B116" s="262" t="str">
        <f>INDEX(_INSTRUMENT_TAGS[INITIAL_DESC],MATCH(MSIO4[[#This Row],[Tag]],_INSTRUMENT_TAGS[INITIAL_TAG1],))</f>
        <v>Emergency shower         use switch</v>
      </c>
      <c r="C116" s="262" t="str">
        <f>INDEX(_INSTRUMENTS[TYPICAL],MATCH(MSIO4[[#This Row],[Tag]],_INSTRUMENTS[TAG],))</f>
        <v>MEAS_BIN</v>
      </c>
      <c r="D116" s="262" t="s">
        <v>2970</v>
      </c>
      <c r="E116" s="273"/>
      <c r="F116" s="273"/>
      <c r="G116" s="273"/>
      <c r="H116" s="274"/>
    </row>
    <row r="117" spans="1:8" ht="15.5" thickBot="1" x14ac:dyDescent="0.45">
      <c r="A117" s="263" t="s">
        <v>293</v>
      </c>
      <c r="B117" s="262" t="str">
        <f>INDEX(_INSTRUMENT_TAGS[INITIAL_DESC],MATCH(MSIO4[[#This Row],[Tag]],_INSTRUMENT_TAGS[INITIAL_TAG1],))</f>
        <v>Sootblower 1 IN          limit switch</v>
      </c>
      <c r="C117" s="262" t="str">
        <f>INDEX(_INSTRUMENTS[TYPICAL],MATCH(MSIO4[[#This Row],[Tag]],_INSTRUMENTS[TAG],))</f>
        <v>MEAS_BIN</v>
      </c>
      <c r="D117" s="262" t="s">
        <v>2970</v>
      </c>
      <c r="E117" s="273"/>
      <c r="F117" s="273"/>
      <c r="G117" s="273"/>
      <c r="H117" s="274"/>
    </row>
    <row r="118" spans="1:8" ht="15.5" thickBot="1" x14ac:dyDescent="0.45">
      <c r="A118" s="263" t="s">
        <v>295</v>
      </c>
      <c r="B118" s="262" t="str">
        <f>INDEX(_INSTRUMENT_TAGS[INITIAL_DESC],MATCH(MSIO4[[#This Row],[Tag]],_INSTRUMENT_TAGS[INITIAL_TAG1],))</f>
        <v>Sootblower 1 OUT         limit switch</v>
      </c>
      <c r="C118" s="262" t="str">
        <f>INDEX(_INSTRUMENTS[TYPICAL],MATCH(MSIO4[[#This Row],[Tag]],_INSTRUMENTS[TAG],))</f>
        <v>MEAS_BIN</v>
      </c>
      <c r="D118" s="262" t="s">
        <v>2970</v>
      </c>
      <c r="E118" s="273"/>
      <c r="F118" s="273"/>
      <c r="G118" s="273"/>
      <c r="H118" s="274"/>
    </row>
    <row r="119" spans="1:8" ht="15.5" thickBot="1" x14ac:dyDescent="0.45">
      <c r="A119" s="263" t="s">
        <v>297</v>
      </c>
      <c r="B119" s="262" t="str">
        <f>INDEX(_INSTRUMENT_TAGS[INITIAL_DESC],MATCH(MSIO4[[#This Row],[Tag]],_INSTRUMENT_TAGS[INITIAL_TAG1],))</f>
        <v>Sootblower 2 OUT         limit switch</v>
      </c>
      <c r="C119" s="262" t="str">
        <f>INDEX(_INSTRUMENTS[TYPICAL],MATCH(MSIO4[[#This Row],[Tag]],_INSTRUMENTS[TAG],))</f>
        <v>MEAS_BIN</v>
      </c>
      <c r="D119" s="262" t="s">
        <v>2970</v>
      </c>
      <c r="E119" s="273"/>
      <c r="F119" s="273"/>
      <c r="G119" s="273"/>
      <c r="H119" s="274"/>
    </row>
    <row r="120" spans="1:8" ht="15.5" thickBot="1" x14ac:dyDescent="0.45">
      <c r="A120" s="263" t="s">
        <v>300</v>
      </c>
      <c r="B120" s="262" t="str">
        <f>INDEX(_INSTRUMENT_TAGS[INITIAL_DESC],MATCH(MSIO4[[#This Row],[Tag]],_INSTRUMENT_TAGS[INITIAL_TAG1],))</f>
        <v>Sootblower 2 IN          limit switch</v>
      </c>
      <c r="C120" s="262" t="str">
        <f>INDEX(_INSTRUMENTS[TYPICAL],MATCH(MSIO4[[#This Row],[Tag]],_INSTRUMENTS[TAG],))</f>
        <v>MEAS_BIN</v>
      </c>
      <c r="D120" s="262" t="s">
        <v>2970</v>
      </c>
      <c r="E120" s="273"/>
      <c r="F120" s="273"/>
      <c r="G120" s="273"/>
      <c r="H120" s="274"/>
    </row>
    <row r="121" spans="1:8" ht="15.5" thickBot="1" x14ac:dyDescent="0.45">
      <c r="A121" s="263" t="s">
        <v>303</v>
      </c>
      <c r="B121" s="262" t="str">
        <f>INDEX(_INSTRUMENT_TAGS[INITIAL_DESC],MATCH(MSIO4[[#This Row],[Tag]],_INSTRUMENT_TAGS[INITIAL_TAG1],))</f>
        <v>Sootblower 3 OUT         limit switch</v>
      </c>
      <c r="C121" s="262" t="str">
        <f>INDEX(_INSTRUMENTS[TYPICAL],MATCH(MSIO4[[#This Row],[Tag]],_INSTRUMENTS[TAG],))</f>
        <v>MEAS_BIN</v>
      </c>
      <c r="D121" s="262" t="s">
        <v>2970</v>
      </c>
      <c r="E121" s="273"/>
      <c r="F121" s="273"/>
      <c r="G121" s="273"/>
      <c r="H121" s="274"/>
    </row>
    <row r="122" spans="1:8" ht="15.5" thickBot="1" x14ac:dyDescent="0.45">
      <c r="A122" s="263" t="s">
        <v>306</v>
      </c>
      <c r="B122" s="262" t="str">
        <f>INDEX(_INSTRUMENT_TAGS[INITIAL_DESC],MATCH(MSIO4[[#This Row],[Tag]],_INSTRUMENT_TAGS[INITIAL_TAG1],))</f>
        <v>Sootblower 3 IN          limit switch</v>
      </c>
      <c r="C122" s="262" t="str">
        <f>INDEX(_INSTRUMENTS[TYPICAL],MATCH(MSIO4[[#This Row],[Tag]],_INSTRUMENTS[TAG],))</f>
        <v>MEAS_BIN</v>
      </c>
      <c r="D122" s="262" t="s">
        <v>2970</v>
      </c>
      <c r="E122" s="273"/>
      <c r="F122" s="273"/>
      <c r="G122" s="273"/>
      <c r="H122" s="274"/>
    </row>
    <row r="123" spans="1:8" ht="15.5" thickBot="1" x14ac:dyDescent="0.45">
      <c r="A123" s="263" t="s">
        <v>309</v>
      </c>
      <c r="B123" s="262" t="str">
        <f>INDEX(_INSTRUMENT_TAGS[INITIAL_DESC],MATCH(MSIO4[[#This Row],[Tag]],_INSTRUMENT_TAGS[INITIAL_TAG1],))</f>
        <v>Sootblower 5 OUT         limit switch</v>
      </c>
      <c r="C123" s="262" t="str">
        <f>INDEX(_INSTRUMENTS[TYPICAL],MATCH(MSIO4[[#This Row],[Tag]],_INSTRUMENTS[TAG],))</f>
        <v>MEAS_BIN</v>
      </c>
      <c r="D123" s="262" t="s">
        <v>2970</v>
      </c>
      <c r="E123" s="273"/>
      <c r="F123" s="273"/>
      <c r="G123" s="273"/>
      <c r="H123" s="274"/>
    </row>
    <row r="124" spans="1:8" ht="15.5" thickBot="1" x14ac:dyDescent="0.45">
      <c r="A124" s="263" t="s">
        <v>312</v>
      </c>
      <c r="B124" s="262" t="str">
        <f>INDEX(_INSTRUMENT_TAGS[INITIAL_DESC],MATCH(MSIO4[[#This Row],[Tag]],_INSTRUMENT_TAGS[INITIAL_TAG1],))</f>
        <v>Sootblower 5 IN          limit switch</v>
      </c>
      <c r="C124" s="262" t="str">
        <f>INDEX(_INSTRUMENTS[TYPICAL],MATCH(MSIO4[[#This Row],[Tag]],_INSTRUMENTS[TAG],))</f>
        <v>MEAS_BIN</v>
      </c>
      <c r="D124" s="262" t="s">
        <v>2970</v>
      </c>
      <c r="E124" s="273"/>
      <c r="F124" s="273"/>
      <c r="G124" s="273"/>
      <c r="H124" s="274"/>
    </row>
    <row r="125" spans="1:8" ht="15.5" thickBot="1" x14ac:dyDescent="0.45">
      <c r="A125" s="263" t="s">
        <v>315</v>
      </c>
      <c r="B125" s="262" t="str">
        <f>INDEX(_INSTRUMENT_TAGS[INITIAL_DESC],MATCH(MSIO4[[#This Row],[Tag]],_INSTRUMENT_TAGS[INITIAL_TAG1],))</f>
        <v>Sootblower 6 OUT         limit switch</v>
      </c>
      <c r="C125" s="262" t="str">
        <f>INDEX(_INSTRUMENTS[TYPICAL],MATCH(MSIO4[[#This Row],[Tag]],_INSTRUMENTS[TAG],))</f>
        <v>MEAS_BIN</v>
      </c>
      <c r="D125" s="262" t="s">
        <v>2970</v>
      </c>
      <c r="E125" s="273"/>
      <c r="F125" s="273"/>
      <c r="G125" s="273"/>
      <c r="H125" s="274"/>
    </row>
    <row r="126" spans="1:8" ht="15.5" thickBot="1" x14ac:dyDescent="0.45">
      <c r="A126" s="263" t="s">
        <v>318</v>
      </c>
      <c r="B126" s="262" t="str">
        <f>INDEX(_INSTRUMENT_TAGS[INITIAL_DESC],MATCH(MSIO4[[#This Row],[Tag]],_INSTRUMENT_TAGS[INITIAL_TAG1],))</f>
        <v>Sootblower 6 IN          limit switch</v>
      </c>
      <c r="C126" s="262" t="str">
        <f>INDEX(_INSTRUMENTS[TYPICAL],MATCH(MSIO4[[#This Row],[Tag]],_INSTRUMENTS[TAG],))</f>
        <v>MEAS_BIN</v>
      </c>
      <c r="D126" s="262" t="s">
        <v>2970</v>
      </c>
      <c r="E126" s="273"/>
      <c r="F126" s="273"/>
      <c r="G126" s="273"/>
      <c r="H126" s="274"/>
    </row>
    <row r="127" spans="1:8" ht="15.5" thickBot="1" x14ac:dyDescent="0.45">
      <c r="A127" s="263" t="s">
        <v>321</v>
      </c>
      <c r="B127" s="262" t="str">
        <f>INDEX(_INSTRUMENT_TAGS[INITIAL_DESC],MATCH(MSIO4[[#This Row],[Tag]],_INSTRUMENT_TAGS[INITIAL_TAG1],))</f>
        <v>Sootblower 7 OUT         limit switch</v>
      </c>
      <c r="C127" s="262" t="str">
        <f>INDEX(_INSTRUMENTS[TYPICAL],MATCH(MSIO4[[#This Row],[Tag]],_INSTRUMENTS[TAG],))</f>
        <v>MEAS_BIN</v>
      </c>
      <c r="D127" s="262" t="s">
        <v>2970</v>
      </c>
      <c r="E127" s="273"/>
      <c r="F127" s="273"/>
      <c r="G127" s="273"/>
      <c r="H127" s="274"/>
    </row>
    <row r="128" spans="1:8" ht="15.5" thickBot="1" x14ac:dyDescent="0.45">
      <c r="A128" s="263" t="s">
        <v>324</v>
      </c>
      <c r="B128" s="262" t="str">
        <f>INDEX(_INSTRUMENT_TAGS[INITIAL_DESC],MATCH(MSIO4[[#This Row],[Tag]],_INSTRUMENT_TAGS[INITIAL_TAG1],))</f>
        <v>Sootblower 7 IN          limit switch</v>
      </c>
      <c r="C128" s="262" t="str">
        <f>INDEX(_INSTRUMENTS[TYPICAL],MATCH(MSIO4[[#This Row],[Tag]],_INSTRUMENTS[TAG],))</f>
        <v>MEAS_BIN</v>
      </c>
      <c r="D128" s="262" t="s">
        <v>2970</v>
      </c>
      <c r="E128" s="273"/>
      <c r="F128" s="273"/>
      <c r="G128" s="273"/>
      <c r="H128" s="274"/>
    </row>
    <row r="129" spans="1:8" ht="15.5" thickBot="1" x14ac:dyDescent="0.45">
      <c r="A129" s="263" t="s">
        <v>328</v>
      </c>
      <c r="B129" s="262" t="str">
        <f>INDEX(_INSTRUMENT_TAGS[INITIAL_DESC],MATCH(MSIO4[[#This Row],[Tag]],_INSTRUMENT_TAGS[INITIAL_TAG1],))</f>
        <v>Sootblower 8 OUT         limit switch</v>
      </c>
      <c r="C129" s="262" t="str">
        <f>INDEX(_INSTRUMENTS[TYPICAL],MATCH(MSIO4[[#This Row],[Tag]],_INSTRUMENTS[TAG],))</f>
        <v>MEAS_BIN</v>
      </c>
      <c r="D129" s="262" t="s">
        <v>2970</v>
      </c>
      <c r="E129" s="273"/>
      <c r="F129" s="273"/>
      <c r="G129" s="273"/>
      <c r="H129" s="274"/>
    </row>
    <row r="130" spans="1:8" ht="15.5" thickBot="1" x14ac:dyDescent="0.45">
      <c r="A130" s="263" t="s">
        <v>331</v>
      </c>
      <c r="B130" s="262" t="str">
        <f>INDEX(_INSTRUMENT_TAGS[INITIAL_DESC],MATCH(MSIO4[[#This Row],[Tag]],_INSTRUMENT_TAGS[INITIAL_TAG1],))</f>
        <v>Sootblower 8 IN          limit switch</v>
      </c>
      <c r="C130" s="262" t="str">
        <f>INDEX(_INSTRUMENTS[TYPICAL],MATCH(MSIO4[[#This Row],[Tag]],_INSTRUMENTS[TAG],))</f>
        <v>MEAS_BIN</v>
      </c>
      <c r="D130" s="262" t="s">
        <v>2970</v>
      </c>
      <c r="E130" s="273"/>
      <c r="F130" s="273"/>
      <c r="G130" s="273"/>
      <c r="H130" s="274"/>
    </row>
    <row r="131" spans="1:8" ht="15.5" thickBot="1" x14ac:dyDescent="0.45">
      <c r="A131" s="263" t="s">
        <v>547</v>
      </c>
      <c r="B131" s="262" t="str">
        <f>INDEX(_INSTRUMENT_TAGS[INITIAL_DESC],MATCH(MSIO4[[#This Row],[Tag]],_INSTRUMENT_TAGS[INITIAL_TAG1],))</f>
        <v>Primary air preheater    on-off valve open        limit switch</v>
      </c>
      <c r="C131" s="262" t="str">
        <f>INDEX(_INSTRUMENTS[TYPICAL],MATCH(MSIO4[[#This Row],[Tag]],_INSTRUMENTS[TAG],))</f>
        <v>MEAS_BIN</v>
      </c>
      <c r="D131" s="262" t="s">
        <v>2970</v>
      </c>
      <c r="E131" s="273"/>
      <c r="F131" s="273"/>
      <c r="G131" s="273"/>
      <c r="H131" s="274"/>
    </row>
    <row r="132" spans="1:8" ht="15.5" thickBot="1" x14ac:dyDescent="0.45">
      <c r="A132" s="263" t="s">
        <v>550</v>
      </c>
      <c r="B132" s="262" t="str">
        <f>INDEX(_INSTRUMENT_TAGS[INITIAL_DESC],MATCH(MSIO4[[#This Row],[Tag]],_INSTRUMENT_TAGS[INITIAL_TAG1],))</f>
        <v>Primary air preheater    on-off valve close       limit switch</v>
      </c>
      <c r="C132" s="262" t="str">
        <f>INDEX(_INSTRUMENTS[TYPICAL],MATCH(MSIO4[[#This Row],[Tag]],_INSTRUMENTS[TAG],))</f>
        <v>MEAS_BIN</v>
      </c>
      <c r="D132" s="262" t="s">
        <v>2970</v>
      </c>
      <c r="E132" s="273"/>
      <c r="F132" s="273"/>
      <c r="G132" s="273"/>
      <c r="H132" s="274"/>
    </row>
    <row r="133" spans="1:8" ht="15.5" thickBot="1" x14ac:dyDescent="0.45">
      <c r="A133" s="263" t="s">
        <v>396</v>
      </c>
      <c r="B133" s="262" t="str">
        <f>INDEX(_INSTRUMENT_TAGS[INITIAL_DESC],MATCH(MSIO4[[#This Row],[Tag]],_INSTRUMENT_TAGS[INITIAL_TAG1],))</f>
        <v>Main steam line          accumulator bypass on-offvalve open limit switch</v>
      </c>
      <c r="C133" s="262" t="str">
        <f>INDEX(_INSTRUMENTS[TYPICAL],MATCH(MSIO4[[#This Row],[Tag]],_INSTRUMENTS[TAG],))</f>
        <v>MEAS_BIN</v>
      </c>
      <c r="D133" s="262" t="s">
        <v>2970</v>
      </c>
      <c r="E133" s="273"/>
      <c r="F133" s="273"/>
      <c r="G133" s="273"/>
      <c r="H133" s="274"/>
    </row>
    <row r="134" spans="1:8" ht="15.5" thickBot="1" x14ac:dyDescent="0.45">
      <c r="A134" s="263" t="s">
        <v>399</v>
      </c>
      <c r="B134" s="262" t="str">
        <f>INDEX(_INSTRUMENT_TAGS[INITIAL_DESC],MATCH(MSIO4[[#This Row],[Tag]],_INSTRUMENT_TAGS[INITIAL_TAG1],))</f>
        <v>Main steam line          accumulator bypass on-offvalve close limit switch</v>
      </c>
      <c r="C134" s="262" t="str">
        <f>INDEX(_INSTRUMENTS[TYPICAL],MATCH(MSIO4[[#This Row],[Tag]],_INSTRUMENTS[TAG],))</f>
        <v>MEAS_BIN</v>
      </c>
      <c r="D134" s="262" t="s">
        <v>2970</v>
      </c>
      <c r="E134" s="273"/>
      <c r="F134" s="273"/>
      <c r="G134" s="273"/>
      <c r="H134" s="274"/>
    </row>
    <row r="135" spans="1:8" ht="15.5" thickBot="1" x14ac:dyDescent="0.45">
      <c r="A135" s="263" t="s">
        <v>405</v>
      </c>
      <c r="B135" s="262" t="str">
        <f>INDEX(_INSTRUMENT_TAGS[INITIAL_DESC],MATCH(MSIO4[[#This Row],[Tag]],_INSTRUMENT_TAGS[INITIAL_TAG1],))</f>
        <v>Steam accumulator ON-OFF isolating valve open     limit switch</v>
      </c>
      <c r="C135" s="262" t="str">
        <f>INDEX(_INSTRUMENTS[TYPICAL],MATCH(MSIO4[[#This Row],[Tag]],_INSTRUMENTS[TAG],))</f>
        <v>MEAS_BIN</v>
      </c>
      <c r="D135" s="262" t="s">
        <v>2970</v>
      </c>
      <c r="E135" s="273"/>
      <c r="F135" s="273"/>
      <c r="G135" s="273"/>
      <c r="H135" s="274"/>
    </row>
    <row r="136" spans="1:8" ht="15.5" thickBot="1" x14ac:dyDescent="0.45">
      <c r="A136" s="263" t="s">
        <v>402</v>
      </c>
      <c r="B136" s="262" t="str">
        <f>INDEX(_INSTRUMENT_TAGS[INITIAL_DESC],MATCH(MSIO4[[#This Row],[Tag]],_INSTRUMENT_TAGS[INITIAL_TAG1],))</f>
        <v>Steam accumulator ON-OFF isolating valve close    limit switch</v>
      </c>
      <c r="C136" s="262" t="str">
        <f>INDEX(_INSTRUMENTS[TYPICAL],MATCH(MSIO4[[#This Row],[Tag]],_INSTRUMENTS[TAG],))</f>
        <v>MEAS_BIN</v>
      </c>
      <c r="D136" s="262" t="s">
        <v>2970</v>
      </c>
      <c r="E136" s="273"/>
      <c r="F136" s="273"/>
      <c r="G136" s="273"/>
      <c r="H136" s="274"/>
    </row>
    <row r="137" spans="1:8" ht="15.5" thickBot="1" x14ac:dyDescent="0.45">
      <c r="A137" s="263" t="s">
        <v>276</v>
      </c>
      <c r="B137" s="262" t="str">
        <f>INDEX(_INSTRUMENT_TAGS[INITIAL_DESC],MATCH(MSIO4[[#This Row],[Tag]],_INSTRUMENT_TAGS[INITIAL_TAG1],))</f>
        <v>Main steam valve by-pass open limit switch</v>
      </c>
      <c r="C137" s="262" t="str">
        <f>INDEX(_INSTRUMENTS[TYPICAL],MATCH(MSIO4[[#This Row],[Tag]],_INSTRUMENTS[TAG],))</f>
        <v>MEAS_BIN</v>
      </c>
      <c r="D137" s="262" t="s">
        <v>2970</v>
      </c>
      <c r="E137" s="273"/>
      <c r="F137" s="273"/>
      <c r="G137" s="273"/>
      <c r="H137" s="274"/>
    </row>
    <row r="138" spans="1:8" ht="15.5" thickBot="1" x14ac:dyDescent="0.45">
      <c r="A138" s="263" t="s">
        <v>279</v>
      </c>
      <c r="B138" s="262" t="str">
        <f>INDEX(_INSTRUMENT_TAGS[INITIAL_DESC],MATCH(MSIO4[[#This Row],[Tag]],_INSTRUMENT_TAGS[INITIAL_TAG1],))</f>
        <v>Main steam valve by-pass close limit switch</v>
      </c>
      <c r="C138" s="262" t="str">
        <f>INDEX(_INSTRUMENTS[TYPICAL],MATCH(MSIO4[[#This Row],[Tag]],_INSTRUMENTS[TAG],))</f>
        <v>MEAS_BIN</v>
      </c>
      <c r="D138" s="262" t="s">
        <v>2970</v>
      </c>
      <c r="E138" s="273"/>
      <c r="F138" s="273"/>
      <c r="G138" s="273"/>
      <c r="H138" s="274"/>
    </row>
    <row r="139" spans="1:8" ht="15.5" thickBot="1" x14ac:dyDescent="0.45">
      <c r="A139" s="263" t="s">
        <v>282</v>
      </c>
      <c r="B139" s="262" t="str">
        <f>INDEX(_INSTRUMENT_TAGS[INITIAL_DESC],MATCH(MSIO4[[#This Row],[Tag]],_INSTRUMENT_TAGS[INITIAL_TAG1],))</f>
        <v>Main steam line valve    open limit switch</v>
      </c>
      <c r="C139" s="262" t="str">
        <f>INDEX(_INSTRUMENTS[TYPICAL],MATCH(MSIO4[[#This Row],[Tag]],_INSTRUMENTS[TAG],))</f>
        <v>MEAS_BIN</v>
      </c>
      <c r="D139" s="262" t="s">
        <v>2970</v>
      </c>
      <c r="E139" s="273"/>
      <c r="F139" s="273"/>
      <c r="G139" s="273"/>
      <c r="H139" s="274"/>
    </row>
    <row r="140" spans="1:8" ht="15.5" thickBot="1" x14ac:dyDescent="0.45">
      <c r="A140" s="263" t="s">
        <v>285</v>
      </c>
      <c r="B140" s="262" t="str">
        <f>INDEX(_INSTRUMENT_TAGS[INITIAL_DESC],MATCH(MSIO4[[#This Row],[Tag]],_INSTRUMENT_TAGS[INITIAL_TAG1],))</f>
        <v>Main steam line valve    close limit switch</v>
      </c>
      <c r="C140" s="262" t="str">
        <f>INDEX(_INSTRUMENTS[TYPICAL],MATCH(MSIO4[[#This Row],[Tag]],_INSTRUMENTS[TAG],))</f>
        <v>MEAS_BIN</v>
      </c>
      <c r="D140" s="262" t="s">
        <v>2970</v>
      </c>
      <c r="E140" s="273"/>
      <c r="F140" s="273"/>
      <c r="G140" s="273"/>
      <c r="H140" s="274"/>
    </row>
    <row r="141" spans="1:8" ht="15.5" thickBot="1" x14ac:dyDescent="0.45">
      <c r="A141" s="263" t="s">
        <v>288</v>
      </c>
      <c r="B141" s="262" t="str">
        <f>INDEX(_INSTRUMENT_TAGS[INITIAL_DESC],MATCH(MSIO4[[#This Row],[Tag]],_INSTRUMENT_TAGS[INITIAL_TAG1],))</f>
        <v>Start-up line ON-OFF     valve open limit switch</v>
      </c>
      <c r="C141" s="262" t="str">
        <f>INDEX(_INSTRUMENTS[TYPICAL],MATCH(MSIO4[[#This Row],[Tag]],_INSTRUMENTS[TAG],))</f>
        <v>MEAS_BIN</v>
      </c>
      <c r="D141" s="262" t="s">
        <v>2970</v>
      </c>
      <c r="E141" s="273"/>
      <c r="F141" s="273"/>
      <c r="G141" s="273"/>
      <c r="H141" s="274"/>
    </row>
    <row r="142" spans="1:8" ht="15.5" thickBot="1" x14ac:dyDescent="0.45">
      <c r="A142" s="263" t="s">
        <v>291</v>
      </c>
      <c r="B142" s="262" t="str">
        <f>INDEX(_INSTRUMENT_TAGS[INITIAL_DESC],MATCH(MSIO4[[#This Row],[Tag]],_INSTRUMENT_TAGS[INITIAL_TAG1],))</f>
        <v>Start-up line ON-OFF     valve close limit switch</v>
      </c>
      <c r="C142" s="262" t="str">
        <f>INDEX(_INSTRUMENTS[TYPICAL],MATCH(MSIO4[[#This Row],[Tag]],_INSTRUMENTS[TAG],))</f>
        <v>MEAS_BIN</v>
      </c>
      <c r="D142" s="262" t="s">
        <v>2970</v>
      </c>
      <c r="E142" s="273"/>
      <c r="F142" s="273"/>
      <c r="G142" s="273"/>
      <c r="H142" s="274"/>
    </row>
    <row r="143" spans="1:8" ht="15.5" thickBot="1" x14ac:dyDescent="0.45">
      <c r="A143" s="263" t="s">
        <v>338</v>
      </c>
      <c r="B143" s="262" t="str">
        <f>INDEX(_INSTRUMENT_TAGS[INITIAL_DESC],MATCH(MSIO4[[#This Row],[Tag]],_INSTRUMENT_TAGS[INITIAL_TAG1],))</f>
        <v>Sootblowing line on-off  valve open limit switch</v>
      </c>
      <c r="C143" s="262" t="str">
        <f>INDEX(_INSTRUMENTS[TYPICAL],MATCH(MSIO4[[#This Row],[Tag]],_INSTRUMENTS[TAG],))</f>
        <v>MEAS_BIN</v>
      </c>
      <c r="D143" s="262" t="s">
        <v>2970</v>
      </c>
      <c r="E143" s="273"/>
      <c r="F143" s="273"/>
      <c r="G143" s="273"/>
      <c r="H143" s="274"/>
    </row>
    <row r="144" spans="1:8" ht="15.5" thickBot="1" x14ac:dyDescent="0.45">
      <c r="A144" s="263" t="s">
        <v>341</v>
      </c>
      <c r="B144" s="262" t="str">
        <f>INDEX(_INSTRUMENT_TAGS[INITIAL_DESC],MATCH(MSIO4[[#This Row],[Tag]],_INSTRUMENT_TAGS[INITIAL_TAG1],))</f>
        <v>Sootblowing line on-off  valve close limit switch</v>
      </c>
      <c r="C144" s="262" t="str">
        <f>INDEX(_INSTRUMENTS[TYPICAL],MATCH(MSIO4[[#This Row],[Tag]],_INSTRUMENTS[TAG],))</f>
        <v>MEAS_BIN</v>
      </c>
      <c r="D144" s="262" t="s">
        <v>2970</v>
      </c>
      <c r="E144" s="273"/>
      <c r="F144" s="273"/>
      <c r="G144" s="273"/>
      <c r="H144" s="274"/>
    </row>
    <row r="145" spans="1:8" ht="15.5" thickBot="1" x14ac:dyDescent="0.45">
      <c r="A145" s="263" t="s">
        <v>1250</v>
      </c>
      <c r="B145" s="262" t="str">
        <f>INDEX(_INSTRUMENT_TAGS[INITIAL_DESC],MATCH(MSIO4[[#This Row],[Tag]],_INSTRUMENT_TAGS[INITIAL_TAG1],))</f>
        <v>Steam accumulator        pressure control valve   close limit switch</v>
      </c>
      <c r="C145" s="262" t="str">
        <f>INDEX(_INSTRUMENTS[TYPICAL],MATCH(MSIO4[[#This Row],[Tag]],_INSTRUMENTS[TAG],))</f>
        <v>MEAS_BIN</v>
      </c>
      <c r="D145" s="262" t="s">
        <v>2970</v>
      </c>
      <c r="E145" s="273"/>
      <c r="F145" s="273"/>
      <c r="G145" s="273"/>
      <c r="H145" s="274"/>
    </row>
    <row r="146" spans="1:8" ht="15.5" thickBot="1" x14ac:dyDescent="0.45">
      <c r="A146" s="263" t="s">
        <v>1246</v>
      </c>
      <c r="B146" s="262" t="str">
        <f>INDEX(_INSTRUMENT_TAGS[INITIAL_DESC],MATCH(MSIO4[[#This Row],[Tag]],_INSTRUMENT_TAGS[INITIAL_TAG1],))</f>
        <v>Steam accumulator        pressure control valve   open limit switch</v>
      </c>
      <c r="C146" s="262" t="str">
        <f>INDEX(_INSTRUMENTS[TYPICAL],MATCH(MSIO4[[#This Row],[Tag]],_INSTRUMENTS[TAG],))</f>
        <v>MEAS_BIN</v>
      </c>
      <c r="D146" s="262" t="s">
        <v>2970</v>
      </c>
      <c r="E146" s="273"/>
      <c r="F146" s="273"/>
      <c r="G146" s="273"/>
      <c r="H146" s="274"/>
    </row>
    <row r="147" spans="1:8" ht="15.5" thickBot="1" x14ac:dyDescent="0.45">
      <c r="A147" s="263" t="s">
        <v>1259</v>
      </c>
      <c r="B147" s="262" t="str">
        <f>INDEX(_INSTRUMENT_TAGS[INITIAL_DESC],MATCH(MSIO4[[#This Row],[Tag]],_INSTRUMENT_TAGS[INITIAL_TAG1],))</f>
        <v>Steam pressure reduction valve close limit switch</v>
      </c>
      <c r="C147" s="262" t="str">
        <f>INDEX(_INSTRUMENTS[TYPICAL],MATCH(MSIO4[[#This Row],[Tag]],_INSTRUMENTS[TAG],))</f>
        <v>MEAS_BIN</v>
      </c>
      <c r="D147" s="262" t="s">
        <v>2970</v>
      </c>
      <c r="E147" s="273"/>
      <c r="F147" s="273"/>
      <c r="G147" s="273"/>
      <c r="H147" s="274"/>
    </row>
    <row r="148" spans="1:8" ht="15.5" thickBot="1" x14ac:dyDescent="0.45">
      <c r="A148" s="263" t="s">
        <v>1256</v>
      </c>
      <c r="B148" s="262" t="str">
        <f>INDEX(_INSTRUMENT_TAGS[INITIAL_DESC],MATCH(MSIO4[[#This Row],[Tag]],_INSTRUMENT_TAGS[INITIAL_TAG1],))</f>
        <v>Steam pressure reduction valve open limit switch</v>
      </c>
      <c r="C148" s="262" t="str">
        <f>INDEX(_INSTRUMENTS[TYPICAL],MATCH(MSIO4[[#This Row],[Tag]],_INSTRUMENTS[TAG],))</f>
        <v>MEAS_BIN</v>
      </c>
      <c r="D148" s="262" t="s">
        <v>2970</v>
      </c>
      <c r="E148" s="273"/>
      <c r="F148" s="273"/>
      <c r="G148" s="273"/>
      <c r="H148" s="274"/>
    </row>
    <row r="149" spans="1:8" ht="15.5" hidden="1" thickBot="1" x14ac:dyDescent="0.45">
      <c r="A149" s="263" t="s">
        <v>1551</v>
      </c>
      <c r="B149" s="262" t="str">
        <f>INDEX(_INSTRUMENT_TAGS[INITIAL_DESC],MATCH(MSIO4[[#This Row],[Tag]],_INSTRUMENT_TAGS[INITIAL_TAG1],))</f>
        <v>Air intake grill 1       OPENED LIMIT</v>
      </c>
      <c r="C149" s="262" t="str">
        <f>INDEX(_INSTRUMENTS[TYPICAL],MATCH(MSIO4[[#This Row],[Tag]],_INSTRUMENTS[TAG],))</f>
        <v>BELIMO_VLV__</v>
      </c>
      <c r="D149" s="262"/>
      <c r="E149" s="273" t="s">
        <v>1693</v>
      </c>
      <c r="F149" s="273"/>
      <c r="G149" s="273" t="s">
        <v>1694</v>
      </c>
      <c r="H149" s="274" t="s">
        <v>1696</v>
      </c>
    </row>
    <row r="150" spans="1:8" ht="15.5" hidden="1" thickBot="1" x14ac:dyDescent="0.45">
      <c r="A150" s="263" t="s">
        <v>1553</v>
      </c>
      <c r="B150" s="262" t="str">
        <f>INDEX(_INSTRUMENT_TAGS[INITIAL_DESC],MATCH(MSIO4[[#This Row],[Tag]],_INSTRUMENT_TAGS[INITIAL_TAG1],))</f>
        <v>Air intake grill 2       OPENED LIMIT</v>
      </c>
      <c r="C150" s="262" t="str">
        <f>INDEX(_INSTRUMENTS[TYPICAL],MATCH(MSIO4[[#This Row],[Tag]],_INSTRUMENTS[TAG],))</f>
        <v>BELIMO_VLV__</v>
      </c>
      <c r="D150" s="262"/>
      <c r="E150" s="273" t="s">
        <v>1701</v>
      </c>
      <c r="F150" s="273"/>
      <c r="G150" s="273"/>
      <c r="H150" s="274"/>
    </row>
    <row r="151" spans="1:8" ht="15.5" hidden="1" thickBot="1" x14ac:dyDescent="0.45">
      <c r="A151" s="263" t="s">
        <v>1554</v>
      </c>
      <c r="B151" s="262" t="str">
        <f>INDEX(_INSTRUMENT_TAGS[INITIAL_DESC],MATCH(MSIO4[[#This Row],[Tag]],_INSTRUMENT_TAGS[INITIAL_TAG1],))</f>
        <v>Air intake grill 3       OPENED LIMIT</v>
      </c>
      <c r="C151" s="262" t="str">
        <f>INDEX(_INSTRUMENTS[TYPICAL],MATCH(MSIO4[[#This Row],[Tag]],_INSTRUMENTS[TAG],))</f>
        <v>BELIMO_VLV__</v>
      </c>
      <c r="D151" s="262"/>
      <c r="E151" s="273"/>
      <c r="F151" s="273"/>
      <c r="G151" s="273"/>
      <c r="H151" s="274"/>
    </row>
    <row r="152" spans="1:8" ht="15.5" thickBot="1" x14ac:dyDescent="0.45">
      <c r="A152" s="263" t="s">
        <v>671</v>
      </c>
      <c r="B152" s="262" t="str">
        <f>INDEX(_INSTRUMENT_TAGS[INITIAL_DESC],MATCH(MSIO4[[#This Row],[Tag]],_INSTRUMENT_TAGS[INITIAL_TAG1],))</f>
        <v>Unloading station 1,     block 1, feeder 1, in</v>
      </c>
      <c r="C152" s="262" t="str">
        <f>INDEX(_INSTRUMENTS[TYPICAL],MATCH(MSIO4[[#This Row],[Tag]],_INSTRUMENTS[TAG],))</f>
        <v>MEAS_BIN</v>
      </c>
      <c r="D152" s="262" t="s">
        <v>2970</v>
      </c>
      <c r="E152" s="273"/>
      <c r="F152" s="273"/>
      <c r="G152" s="273"/>
      <c r="H152" s="274"/>
    </row>
    <row r="153" spans="1:8" ht="15.5" thickBot="1" x14ac:dyDescent="0.45">
      <c r="A153" s="263" t="s">
        <v>622</v>
      </c>
      <c r="B153" s="262" t="str">
        <f>INDEX(_INSTRUMENT_TAGS[INITIAL_DESC],MATCH(MSIO4[[#This Row],[Tag]],_INSTRUMENT_TAGS[INITIAL_TAG1],))</f>
        <v>Unloading station 1,     block 1, feeder 1, out</v>
      </c>
      <c r="C153" s="262" t="str">
        <f>INDEX(_INSTRUMENTS[TYPICAL],MATCH(MSIO4[[#This Row],[Tag]],_INSTRUMENTS[TAG],))</f>
        <v>MEAS_BIN</v>
      </c>
      <c r="D153" s="262" t="s">
        <v>2970</v>
      </c>
      <c r="E153" s="273"/>
      <c r="F153" s="273"/>
      <c r="G153" s="273"/>
      <c r="H153" s="274"/>
    </row>
    <row r="154" spans="1:8" ht="15.5" thickBot="1" x14ac:dyDescent="0.45">
      <c r="A154" s="263" t="s">
        <v>608</v>
      </c>
      <c r="B154" s="262" t="str">
        <f>INDEX(_INSTRUMENT_TAGS[INITIAL_DESC],MATCH(MSIO4[[#This Row],[Tag]],_INSTRUMENT_TAGS[INITIAL_TAG1],))</f>
        <v>Unloading station 1,     block 1, feeder 2, in</v>
      </c>
      <c r="C154" s="262" t="str">
        <f>INDEX(_INSTRUMENTS[TYPICAL],MATCH(MSIO4[[#This Row],[Tag]],_INSTRUMENTS[TAG],))</f>
        <v>MEAS_BIN</v>
      </c>
      <c r="D154" s="262" t="s">
        <v>2970</v>
      </c>
      <c r="E154" s="273"/>
      <c r="F154" s="273"/>
      <c r="G154" s="273"/>
      <c r="H154" s="274"/>
    </row>
    <row r="155" spans="1:8" ht="15.5" thickBot="1" x14ac:dyDescent="0.45">
      <c r="A155" s="263" t="s">
        <v>597</v>
      </c>
      <c r="B155" s="262" t="str">
        <f>INDEX(_INSTRUMENT_TAGS[INITIAL_DESC],MATCH(MSIO4[[#This Row],[Tag]],_INSTRUMENT_TAGS[INITIAL_TAG1],))</f>
        <v>Unloading station 1,     block 1, feeder 2, out</v>
      </c>
      <c r="C155" s="262" t="str">
        <f>INDEX(_INSTRUMENTS[TYPICAL],MATCH(MSIO4[[#This Row],[Tag]],_INSTRUMENTS[TAG],))</f>
        <v>MEAS_BIN</v>
      </c>
      <c r="D155" s="262" t="s">
        <v>2970</v>
      </c>
      <c r="E155" s="273"/>
      <c r="F155" s="273"/>
      <c r="G155" s="273"/>
      <c r="H155" s="274"/>
    </row>
    <row r="156" spans="1:8" ht="15.5" thickBot="1" x14ac:dyDescent="0.45">
      <c r="A156" s="263" t="s">
        <v>663</v>
      </c>
      <c r="B156" s="262" t="str">
        <f>INDEX(_INSTRUMENT_TAGS[INITIAL_DESC],MATCH(MSIO4[[#This Row],[Tag]],_INSTRUMENT_TAGS[INITIAL_TAG1],))</f>
        <v>Unloading station 1,     block 1, feeder 3, in</v>
      </c>
      <c r="C156" s="262" t="str">
        <f>INDEX(_INSTRUMENTS[TYPICAL],MATCH(MSIO4[[#This Row],[Tag]],_INSTRUMENTS[TAG],))</f>
        <v>MEAS_BIN</v>
      </c>
      <c r="D156" s="262" t="s">
        <v>2970</v>
      </c>
      <c r="E156" s="273"/>
      <c r="F156" s="273"/>
      <c r="G156" s="273"/>
      <c r="H156" s="274"/>
    </row>
    <row r="157" spans="1:8" ht="15.5" thickBot="1" x14ac:dyDescent="0.45">
      <c r="A157" s="263" t="s">
        <v>617</v>
      </c>
      <c r="B157" s="262" t="str">
        <f>INDEX(_INSTRUMENT_TAGS[INITIAL_DESC],MATCH(MSIO4[[#This Row],[Tag]],_INSTRUMENT_TAGS[INITIAL_TAG1],))</f>
        <v>Unloading station 1,     block 1, feeder 3, out</v>
      </c>
      <c r="C157" s="262" t="str">
        <f>INDEX(_INSTRUMENTS[TYPICAL],MATCH(MSIO4[[#This Row],[Tag]],_INSTRUMENTS[TAG],))</f>
        <v>MEAS_BIN</v>
      </c>
      <c r="D157" s="262" t="s">
        <v>2970</v>
      </c>
      <c r="E157" s="273"/>
      <c r="F157" s="273"/>
      <c r="G157" s="273"/>
      <c r="H157" s="274"/>
    </row>
    <row r="158" spans="1:8" ht="15.5" thickBot="1" x14ac:dyDescent="0.45">
      <c r="A158" s="263" t="s">
        <v>572</v>
      </c>
      <c r="B158" s="262" t="str">
        <f>INDEX(_INSTRUMENT_TAGS[INITIAL_DESC],MATCH(MSIO4[[#This Row],[Tag]],_INSTRUMENT_TAGS[INITIAL_TAG1],))</f>
        <v>Unloading station 1,     block 1, feeder 4, in</v>
      </c>
      <c r="C158" s="262" t="str">
        <f>INDEX(_INSTRUMENTS[TYPICAL],MATCH(MSIO4[[#This Row],[Tag]],_INSTRUMENTS[TAG],))</f>
        <v>MEAS_BIN</v>
      </c>
      <c r="D158" s="262" t="s">
        <v>2970</v>
      </c>
      <c r="E158" s="273"/>
      <c r="F158" s="273"/>
      <c r="G158" s="273"/>
      <c r="H158" s="274"/>
    </row>
    <row r="159" spans="1:8" ht="15.5" thickBot="1" x14ac:dyDescent="0.45">
      <c r="A159" s="263" t="s">
        <v>614</v>
      </c>
      <c r="B159" s="262" t="str">
        <f>INDEX(_INSTRUMENT_TAGS[INITIAL_DESC],MATCH(MSIO4[[#This Row],[Tag]],_INSTRUMENT_TAGS[INITIAL_TAG1],))</f>
        <v>Unloading station 1,     block 1, feeder 4, out</v>
      </c>
      <c r="C159" s="262" t="str">
        <f>INDEX(_INSTRUMENTS[TYPICAL],MATCH(MSIO4[[#This Row],[Tag]],_INSTRUMENTS[TAG],))</f>
        <v>MEAS_BIN</v>
      </c>
      <c r="D159" s="262" t="s">
        <v>2970</v>
      </c>
      <c r="E159" s="273"/>
      <c r="F159" s="273"/>
      <c r="G159" s="273"/>
      <c r="H159" s="274"/>
    </row>
    <row r="160" spans="1:8" ht="15.5" thickBot="1" x14ac:dyDescent="0.45">
      <c r="A160" s="263" t="s">
        <v>660</v>
      </c>
      <c r="B160" s="262" t="str">
        <f>INDEX(_INSTRUMENT_TAGS[INITIAL_DESC],MATCH(MSIO4[[#This Row],[Tag]],_INSTRUMENT_TAGS[INITIAL_TAG1],))</f>
        <v>Unloading station 2,     block 2, feeder 1, in</v>
      </c>
      <c r="C160" s="262" t="str">
        <f>INDEX(_INSTRUMENTS[TYPICAL],MATCH(MSIO4[[#This Row],[Tag]],_INSTRUMENTS[TAG],))</f>
        <v>MEAS_BIN</v>
      </c>
      <c r="D160" s="262" t="s">
        <v>2970</v>
      </c>
      <c r="E160" s="273"/>
      <c r="F160" s="273"/>
      <c r="G160" s="273"/>
      <c r="H160" s="274"/>
    </row>
    <row r="161" spans="1:8" ht="15.5" thickBot="1" x14ac:dyDescent="0.45">
      <c r="A161" s="263" t="s">
        <v>634</v>
      </c>
      <c r="B161" s="262" t="str">
        <f>INDEX(_INSTRUMENT_TAGS[INITIAL_DESC],MATCH(MSIO4[[#This Row],[Tag]],_INSTRUMENT_TAGS[INITIAL_TAG1],))</f>
        <v>Unloading station 2,     block 2, feeder 1, out</v>
      </c>
      <c r="C161" s="262" t="str">
        <f>INDEX(_INSTRUMENTS[TYPICAL],MATCH(MSIO4[[#This Row],[Tag]],_INSTRUMENTS[TAG],))</f>
        <v>MEAS_BIN</v>
      </c>
      <c r="D161" s="262" t="s">
        <v>2970</v>
      </c>
      <c r="E161" s="273"/>
      <c r="F161" s="273"/>
      <c r="G161" s="273"/>
      <c r="H161" s="274"/>
    </row>
    <row r="162" spans="1:8" ht="15.5" thickBot="1" x14ac:dyDescent="0.45">
      <c r="A162" s="263" t="s">
        <v>679</v>
      </c>
      <c r="B162" s="262" t="str">
        <f>INDEX(_INSTRUMENT_TAGS[INITIAL_DESC],MATCH(MSIO4[[#This Row],[Tag]],_INSTRUMENT_TAGS[INITIAL_TAG1],))</f>
        <v>Unloading station 2,     block 2, feeder 2, in</v>
      </c>
      <c r="C162" s="262" t="str">
        <f>INDEX(_INSTRUMENTS[TYPICAL],MATCH(MSIO4[[#This Row],[Tag]],_INSTRUMENTS[TAG],))</f>
        <v>MEAS_BIN</v>
      </c>
      <c r="D162" s="262" t="s">
        <v>2970</v>
      </c>
      <c r="E162" s="273"/>
      <c r="F162" s="273"/>
      <c r="G162" s="273"/>
      <c r="H162" s="274"/>
    </row>
    <row r="163" spans="1:8" ht="15.5" thickBot="1" x14ac:dyDescent="0.45">
      <c r="A163" s="263" t="s">
        <v>569</v>
      </c>
      <c r="B163" s="262" t="str">
        <f>INDEX(_INSTRUMENT_TAGS[INITIAL_DESC],MATCH(MSIO4[[#This Row],[Tag]],_INSTRUMENT_TAGS[INITIAL_TAG1],))</f>
        <v>Unloading station 2,     block 2, feeder 2, out</v>
      </c>
      <c r="C163" s="262" t="str">
        <f>INDEX(_INSTRUMENTS[TYPICAL],MATCH(MSIO4[[#This Row],[Tag]],_INSTRUMENTS[TAG],))</f>
        <v>MEAS_BIN</v>
      </c>
      <c r="D163" s="262" t="s">
        <v>2970</v>
      </c>
      <c r="E163" s="273"/>
      <c r="F163" s="273"/>
      <c r="G163" s="273"/>
      <c r="H163" s="274"/>
    </row>
    <row r="164" spans="1:8" ht="15.5" thickBot="1" x14ac:dyDescent="0.45">
      <c r="A164" s="263" t="s">
        <v>644</v>
      </c>
      <c r="B164" s="262" t="str">
        <f>INDEX(_INSTRUMENT_TAGS[INITIAL_DESC],MATCH(MSIO4[[#This Row],[Tag]],_INSTRUMENT_TAGS[INITIAL_TAG1],))</f>
        <v>Unloading station 2,     block 2, feeder 3, in</v>
      </c>
      <c r="C164" s="262" t="str">
        <f>INDEX(_INSTRUMENTS[TYPICAL],MATCH(MSIO4[[#This Row],[Tag]],_INSTRUMENTS[TAG],))</f>
        <v>MEAS_BIN</v>
      </c>
      <c r="D164" s="262" t="s">
        <v>2970</v>
      </c>
      <c r="E164" s="273"/>
      <c r="F164" s="273"/>
      <c r="G164" s="273"/>
      <c r="H164" s="274"/>
    </row>
    <row r="165" spans="1:8" ht="15.5" thickBot="1" x14ac:dyDescent="0.45">
      <c r="A165" s="263" t="s">
        <v>650</v>
      </c>
      <c r="B165" s="262" t="str">
        <f>INDEX(_INSTRUMENT_TAGS[INITIAL_DESC],MATCH(MSIO4[[#This Row],[Tag]],_INSTRUMENT_TAGS[INITIAL_TAG1],))</f>
        <v>Unloading station 2,     block 2, feeder 3, out</v>
      </c>
      <c r="C165" s="262" t="str">
        <f>INDEX(_INSTRUMENTS[TYPICAL],MATCH(MSIO4[[#This Row],[Tag]],_INSTRUMENTS[TAG],))</f>
        <v>MEAS_BIN</v>
      </c>
      <c r="D165" s="262" t="s">
        <v>2970</v>
      </c>
      <c r="E165" s="273"/>
      <c r="F165" s="273"/>
      <c r="G165" s="273"/>
      <c r="H165" s="274"/>
    </row>
    <row r="166" spans="1:8" ht="15.5" thickBot="1" x14ac:dyDescent="0.45">
      <c r="A166" s="263" t="s">
        <v>575</v>
      </c>
      <c r="B166" s="262" t="str">
        <f>INDEX(_INSTRUMENT_TAGS[INITIAL_DESC],MATCH(MSIO4[[#This Row],[Tag]],_INSTRUMENT_TAGS[INITIAL_TAG1],))</f>
        <v>Unloading station 2,     block 2, feeder 4, in</v>
      </c>
      <c r="C166" s="262" t="str">
        <f>INDEX(_INSTRUMENTS[TYPICAL],MATCH(MSIO4[[#This Row],[Tag]],_INSTRUMENTS[TAG],))</f>
        <v>MEAS_BIN</v>
      </c>
      <c r="D166" s="262" t="s">
        <v>2970</v>
      </c>
      <c r="E166" s="273"/>
      <c r="F166" s="273"/>
      <c r="G166" s="273"/>
      <c r="H166" s="274"/>
    </row>
    <row r="167" spans="1:8" ht="15.5" thickBot="1" x14ac:dyDescent="0.45">
      <c r="A167" s="263" t="s">
        <v>588</v>
      </c>
      <c r="B167" s="262" t="str">
        <f>INDEX(_INSTRUMENT_TAGS[INITIAL_DESC],MATCH(MSIO4[[#This Row],[Tag]],_INSTRUMENT_TAGS[INITIAL_TAG1],))</f>
        <v>Unloading station 2,     block 2, feeder 4, out</v>
      </c>
      <c r="C167" s="262" t="str">
        <f>INDEX(_INSTRUMENTS[TYPICAL],MATCH(MSIO4[[#This Row],[Tag]],_INSTRUMENTS[TAG],))</f>
        <v>MEAS_BIN</v>
      </c>
      <c r="D167" s="262" t="s">
        <v>2970</v>
      </c>
      <c r="E167" s="273"/>
      <c r="F167" s="273"/>
      <c r="G167" s="273"/>
      <c r="H167" s="274"/>
    </row>
    <row r="168" spans="1:8" ht="15.5" thickBot="1" x14ac:dyDescent="0.45">
      <c r="A168" s="263" t="s">
        <v>669</v>
      </c>
      <c r="B168" s="262" t="str">
        <f>INDEX(_INSTRUMENT_TAGS[INITIAL_DESC],MATCH(MSIO4[[#This Row],[Tag]],_INSTRUMENT_TAGS[INITIAL_TAG1],))</f>
        <v>Unloading station 3,     block 3, feeder 1, in</v>
      </c>
      <c r="C168" s="262" t="str">
        <f>INDEX(_INSTRUMENTS[TYPICAL],MATCH(MSIO4[[#This Row],[Tag]],_INSTRUMENTS[TAG],))</f>
        <v>MEAS_BIN</v>
      </c>
      <c r="D168" s="262" t="s">
        <v>2970</v>
      </c>
      <c r="E168" s="273"/>
      <c r="F168" s="273"/>
      <c r="G168" s="273"/>
      <c r="H168" s="274"/>
    </row>
    <row r="169" spans="1:8" ht="15.5" thickBot="1" x14ac:dyDescent="0.45">
      <c r="A169" s="263" t="s">
        <v>639</v>
      </c>
      <c r="B169" s="262" t="str">
        <f>INDEX(_INSTRUMENT_TAGS[INITIAL_DESC],MATCH(MSIO4[[#This Row],[Tag]],_INSTRUMENT_TAGS[INITIAL_TAG1],))</f>
        <v>Unloading station 3,     block 3, feeder 1, out</v>
      </c>
      <c r="C169" s="262" t="str">
        <f>INDEX(_INSTRUMENTS[TYPICAL],MATCH(MSIO4[[#This Row],[Tag]],_INSTRUMENTS[TAG],))</f>
        <v>MEAS_BIN</v>
      </c>
      <c r="D169" s="262" t="s">
        <v>2970</v>
      </c>
      <c r="E169" s="273"/>
      <c r="F169" s="273"/>
      <c r="G169" s="273"/>
      <c r="H169" s="274"/>
    </row>
    <row r="170" spans="1:8" ht="15.5" thickBot="1" x14ac:dyDescent="0.45">
      <c r="A170" s="263" t="s">
        <v>656</v>
      </c>
      <c r="B170" s="262" t="str">
        <f>INDEX(_INSTRUMENT_TAGS[INITIAL_DESC],MATCH(MSIO4[[#This Row],[Tag]],_INSTRUMENT_TAGS[INITIAL_TAG1],))</f>
        <v>Unloading station 3,     block 3, feeder 2, in</v>
      </c>
      <c r="C170" s="262" t="str">
        <f>INDEX(_INSTRUMENTS[TYPICAL],MATCH(MSIO4[[#This Row],[Tag]],_INSTRUMENTS[TAG],))</f>
        <v>MEAS_BIN</v>
      </c>
      <c r="D170" s="262" t="s">
        <v>2970</v>
      </c>
      <c r="E170" s="273"/>
      <c r="F170" s="273"/>
      <c r="G170" s="273"/>
      <c r="H170" s="274"/>
    </row>
    <row r="171" spans="1:8" ht="15.5" thickBot="1" x14ac:dyDescent="0.45">
      <c r="A171" s="263" t="s">
        <v>578</v>
      </c>
      <c r="B171" s="262" t="str">
        <f>INDEX(_INSTRUMENT_TAGS[INITIAL_DESC],MATCH(MSIO4[[#This Row],[Tag]],_INSTRUMENT_TAGS[INITIAL_TAG1],))</f>
        <v>Unloading station 3,     block 3, feeder 2, out</v>
      </c>
      <c r="C171" s="262" t="str">
        <f>INDEX(_INSTRUMENTS[TYPICAL],MATCH(MSIO4[[#This Row],[Tag]],_INSTRUMENTS[TAG],))</f>
        <v>MEAS_BIN</v>
      </c>
      <c r="D171" s="262" t="s">
        <v>2970</v>
      </c>
      <c r="E171" s="273"/>
      <c r="F171" s="273"/>
      <c r="G171" s="273"/>
      <c r="H171" s="274"/>
    </row>
    <row r="172" spans="1:8" ht="15.5" thickBot="1" x14ac:dyDescent="0.45">
      <c r="A172" s="263" t="s">
        <v>653</v>
      </c>
      <c r="B172" s="262" t="str">
        <f>INDEX(_INSTRUMENT_TAGS[INITIAL_DESC],MATCH(MSIO4[[#This Row],[Tag]],_INSTRUMENT_TAGS[INITIAL_TAG1],))</f>
        <v>Unloading station 3,     block 3, feeder 3, in</v>
      </c>
      <c r="C172" s="262" t="str">
        <f>INDEX(_INSTRUMENTS[TYPICAL],MATCH(MSIO4[[#This Row],[Tag]],_INSTRUMENTS[TAG],))</f>
        <v>MEAS_BIN</v>
      </c>
      <c r="D172" s="262" t="s">
        <v>2970</v>
      </c>
      <c r="E172" s="273"/>
      <c r="F172" s="273"/>
      <c r="G172" s="273"/>
      <c r="H172" s="274"/>
    </row>
    <row r="173" spans="1:8" ht="15.5" thickBot="1" x14ac:dyDescent="0.45">
      <c r="A173" s="263" t="s">
        <v>565</v>
      </c>
      <c r="B173" s="262" t="str">
        <f>INDEX(_INSTRUMENT_TAGS[INITIAL_DESC],MATCH(MSIO4[[#This Row],[Tag]],_INSTRUMENT_TAGS[INITIAL_TAG1],))</f>
        <v>Unloading station 3,     block 3, feeder 3, out</v>
      </c>
      <c r="C173" s="262" t="str">
        <f>INDEX(_INSTRUMENTS[TYPICAL],MATCH(MSIO4[[#This Row],[Tag]],_INSTRUMENTS[TAG],))</f>
        <v>MEAS_BIN</v>
      </c>
      <c r="D173" s="262" t="s">
        <v>2970</v>
      </c>
      <c r="E173" s="273"/>
      <c r="F173" s="273"/>
      <c r="G173" s="273"/>
      <c r="H173" s="274"/>
    </row>
    <row r="174" spans="1:8" ht="15.5" thickBot="1" x14ac:dyDescent="0.45">
      <c r="A174" s="263" t="s">
        <v>606</v>
      </c>
      <c r="B174" s="262" t="str">
        <f>INDEX(_INSTRUMENT_TAGS[INITIAL_DESC],MATCH(MSIO4[[#This Row],[Tag]],_INSTRUMENT_TAGS[INITIAL_TAG1],))</f>
        <v>Unloading station 3,     block 3, feeder 4, in</v>
      </c>
      <c r="C174" s="262" t="str">
        <f>INDEX(_INSTRUMENTS[TYPICAL],MATCH(MSIO4[[#This Row],[Tag]],_INSTRUMENTS[TAG],))</f>
        <v>MEAS_BIN</v>
      </c>
      <c r="D174" s="262" t="s">
        <v>2970</v>
      </c>
      <c r="E174" s="273"/>
      <c r="F174" s="273"/>
      <c r="G174" s="273"/>
      <c r="H174" s="274"/>
    </row>
    <row r="175" spans="1:8" ht="15.5" thickBot="1" x14ac:dyDescent="0.45">
      <c r="A175" s="263" t="s">
        <v>591</v>
      </c>
      <c r="B175" s="262" t="str">
        <f>INDEX(_INSTRUMENT_TAGS[INITIAL_DESC],MATCH(MSIO4[[#This Row],[Tag]],_INSTRUMENT_TAGS[INITIAL_TAG1],))</f>
        <v>Unloading station 3,     block 3, feeder 4, out</v>
      </c>
      <c r="C175" s="262" t="str">
        <f>INDEX(_INSTRUMENTS[TYPICAL],MATCH(MSIO4[[#This Row],[Tag]],_INSTRUMENTS[TAG],))</f>
        <v>MEAS_BIN</v>
      </c>
      <c r="D175" s="262" t="s">
        <v>2970</v>
      </c>
      <c r="E175" s="273"/>
      <c r="F175" s="273"/>
      <c r="G175" s="273"/>
      <c r="H175" s="274"/>
    </row>
    <row r="176" spans="1:8" ht="15.5" thickBot="1" x14ac:dyDescent="0.45">
      <c r="A176" s="263" t="s">
        <v>603</v>
      </c>
      <c r="B176" s="262" t="str">
        <f>INDEX(_INSTRUMENT_TAGS[INITIAL_DESC],MATCH(MSIO4[[#This Row],[Tag]],_INSTRUMENT_TAGS[INITIAL_TAG1],))</f>
        <v>Disc screen by-pass      damper limit switch      by-pass pos.</v>
      </c>
      <c r="C176" s="262" t="str">
        <f>INDEX(_INSTRUMENTS[TYPICAL],MATCH(MSIO4[[#This Row],[Tag]],_INSTRUMENTS[TAG],))</f>
        <v>MEAS_BIN</v>
      </c>
      <c r="D176" s="262" t="s">
        <v>2970</v>
      </c>
      <c r="E176" s="273"/>
      <c r="F176" s="273"/>
      <c r="G176" s="273"/>
      <c r="H176" s="274"/>
    </row>
    <row r="177" spans="1:8" ht="15.5" thickBot="1" x14ac:dyDescent="0.45">
      <c r="A177" s="263" t="s">
        <v>581</v>
      </c>
      <c r="B177" s="262" t="str">
        <f>INDEX(_INSTRUMENT_TAGS[INITIAL_DESC],MATCH(MSIO4[[#This Row],[Tag]],_INSTRUMENT_TAGS[INITIAL_TAG1],))</f>
        <v>Disc screen by-pass      damper limit switch      to screen</v>
      </c>
      <c r="C177" s="262" t="str">
        <f>INDEX(_INSTRUMENTS[TYPICAL],MATCH(MSIO4[[#This Row],[Tag]],_INSTRUMENTS[TAG],))</f>
        <v>MEAS_BIN</v>
      </c>
      <c r="D177" s="262" t="s">
        <v>2970</v>
      </c>
      <c r="E177" s="273"/>
      <c r="F177" s="273"/>
      <c r="G177" s="273"/>
      <c r="H177" s="274"/>
    </row>
    <row r="178" spans="1:8" ht="15.5" thickBot="1" x14ac:dyDescent="0.45">
      <c r="A178" s="263" t="s">
        <v>770</v>
      </c>
      <c r="B178" s="262" t="str">
        <f>INDEX(_INSTRUMENT_TAGS[INITIAL_DESC],MATCH(MSIO4[[#This Row],[Tag]],_INSTRUMENT_TAGS[INITIAL_TAG1],))</f>
        <v>Explosion hatch          limit switch 1</v>
      </c>
      <c r="C178" s="262" t="str">
        <f>INDEX(_INSTRUMENTS[TYPICAL],MATCH(MSIO4[[#This Row],[Tag]],_INSTRUMENTS[TAG],))</f>
        <v>MEAS_BIN</v>
      </c>
      <c r="D178" s="262" t="s">
        <v>2970</v>
      </c>
      <c r="E178" s="273"/>
      <c r="F178" s="273"/>
      <c r="G178" s="273"/>
      <c r="H178" s="274"/>
    </row>
    <row r="179" spans="1:8" ht="15.5" thickBot="1" x14ac:dyDescent="0.45">
      <c r="A179" s="263" t="s">
        <v>773</v>
      </c>
      <c r="B179" s="262" t="str">
        <f>INDEX(_INSTRUMENT_TAGS[INITIAL_DESC],MATCH(MSIO4[[#This Row],[Tag]],_INSTRUMENT_TAGS[INITIAL_TAG1],))</f>
        <v>Explosion hatch          limit switch 2</v>
      </c>
      <c r="C179" s="262" t="str">
        <f>INDEX(_INSTRUMENTS[TYPICAL],MATCH(MSIO4[[#This Row],[Tag]],_INSTRUMENTS[TAG],))</f>
        <v>MEAS_BIN</v>
      </c>
      <c r="D179" s="262" t="s">
        <v>2970</v>
      </c>
      <c r="E179" s="273"/>
      <c r="F179" s="273"/>
      <c r="G179" s="273"/>
      <c r="H179" s="274"/>
    </row>
    <row r="180" spans="1:8" ht="15.5" thickBot="1" x14ac:dyDescent="0.45">
      <c r="A180" s="263" t="s">
        <v>775</v>
      </c>
      <c r="B180" s="262" t="str">
        <f>INDEX(_INSTRUMENT_TAGS[INITIAL_DESC],MATCH(MSIO4[[#This Row],[Tag]],_INSTRUMENT_TAGS[INITIAL_TAG1],))</f>
        <v>Explosion hatch          limit switch 3</v>
      </c>
      <c r="C180" s="262" t="str">
        <f>INDEX(_INSTRUMENTS[TYPICAL],MATCH(MSIO4[[#This Row],[Tag]],_INSTRUMENTS[TAG],))</f>
        <v>MEAS_BIN</v>
      </c>
      <c r="D180" s="262" t="s">
        <v>2970</v>
      </c>
      <c r="E180" s="273"/>
      <c r="F180" s="273"/>
      <c r="G180" s="273"/>
      <c r="H180" s="274"/>
    </row>
    <row r="181" spans="1:8" ht="15.5" thickBot="1" x14ac:dyDescent="0.45">
      <c r="A181" s="263" t="s">
        <v>777</v>
      </c>
      <c r="B181" s="262" t="str">
        <f>INDEX(_INSTRUMENT_TAGS[INITIAL_DESC],MATCH(MSIO4[[#This Row],[Tag]],_INSTRUMENT_TAGS[INITIAL_TAG1],))</f>
        <v>Explosion hatch          limit switch 4</v>
      </c>
      <c r="C181" s="262" t="str">
        <f>INDEX(_INSTRUMENTS[TYPICAL],MATCH(MSIO4[[#This Row],[Tag]],_INSTRUMENTS[TAG],))</f>
        <v>MEAS_BIN</v>
      </c>
      <c r="D181" s="262" t="s">
        <v>2970</v>
      </c>
      <c r="E181" s="273"/>
      <c r="F181" s="273"/>
      <c r="G181" s="273"/>
      <c r="H181" s="274"/>
    </row>
    <row r="182" spans="1:8" ht="15.5" thickBot="1" x14ac:dyDescent="0.45">
      <c r="A182" s="263" t="s">
        <v>1453</v>
      </c>
      <c r="B182" s="262" t="str">
        <f>INDEX(_INSTRUMENT_TAGS[INITIAL_DESC],MATCH(MSIO4[[#This Row],[Tag]],_INSTRUMENT_TAGS[INITIAL_TAG1],))</f>
        <v>Slide gate valve close   limit switch</v>
      </c>
      <c r="C182" s="262" t="str">
        <f>INDEX(_INSTRUMENTS[TYPICAL],MATCH(MSIO4[[#This Row],[Tag]],_INSTRUMENTS[TAG],))</f>
        <v>MEAS_BIN</v>
      </c>
      <c r="D182" s="262" t="s">
        <v>2970</v>
      </c>
      <c r="E182" s="273"/>
      <c r="F182" s="273"/>
      <c r="G182" s="273"/>
      <c r="H182" s="274"/>
    </row>
    <row r="183" spans="1:8" ht="15.5" thickBot="1" x14ac:dyDescent="0.45">
      <c r="A183" s="263" t="s">
        <v>1401</v>
      </c>
      <c r="B183" s="262" t="str">
        <f>INDEX(_INSTRUMENT_TAGS[INITIAL_DESC],MATCH(MSIO4[[#This Row],[Tag]],_INSTRUMENT_TAGS[INITIAL_TAG1],))</f>
        <v>Belt conveyor            deviation detector 1</v>
      </c>
      <c r="C183" s="262" t="str">
        <f>INDEX(_INSTRUMENTS[TYPICAL],MATCH(MSIO4[[#This Row],[Tag]],_INSTRUMENTS[TAG],))</f>
        <v>MEAS_BIN</v>
      </c>
      <c r="D183" s="262" t="s">
        <v>2970</v>
      </c>
      <c r="E183" s="273"/>
      <c r="F183" s="273"/>
      <c r="G183" s="273"/>
      <c r="H183" s="274"/>
    </row>
    <row r="184" spans="1:8" ht="15.5" thickBot="1" x14ac:dyDescent="0.45">
      <c r="A184" s="263" t="s">
        <v>1405</v>
      </c>
      <c r="B184" s="262" t="str">
        <f>INDEX(_INSTRUMENT_TAGS[INITIAL_DESC],MATCH(MSIO4[[#This Row],[Tag]],_INSTRUMENT_TAGS[INITIAL_TAG1],))</f>
        <v>Belt conveyor            deviation detector 2</v>
      </c>
      <c r="C184" s="262" t="str">
        <f>INDEX(_INSTRUMENTS[TYPICAL],MATCH(MSIO4[[#This Row],[Tag]],_INSTRUMENTS[TAG],))</f>
        <v>MEAS_BIN</v>
      </c>
      <c r="D184" s="262" t="s">
        <v>2970</v>
      </c>
      <c r="E184" s="273"/>
      <c r="F184" s="273"/>
      <c r="G184" s="273"/>
      <c r="H184" s="274"/>
    </row>
    <row r="185" spans="1:8" ht="15.5" thickBot="1" x14ac:dyDescent="0.45">
      <c r="A185" s="263" t="s">
        <v>1388</v>
      </c>
      <c r="B185" s="262" t="str">
        <f>INDEX(_INSTRUMENT_TAGS[INITIAL_DESC],MATCH(MSIO4[[#This Row],[Tag]],_INSTRUMENT_TAGS[INITIAL_TAG1],))</f>
        <v>Belt magnet              deviation detector 1</v>
      </c>
      <c r="C185" s="262" t="str">
        <f>INDEX(_INSTRUMENTS[TYPICAL],MATCH(MSIO4[[#This Row],[Tag]],_INSTRUMENTS[TAG],))</f>
        <v>MEAS_BIN</v>
      </c>
      <c r="D185" s="262" t="s">
        <v>2970</v>
      </c>
      <c r="E185" s="273"/>
      <c r="F185" s="273"/>
      <c r="G185" s="273"/>
      <c r="H185" s="274"/>
    </row>
    <row r="186" spans="1:8" ht="15.5" thickBot="1" x14ac:dyDescent="0.45">
      <c r="A186" s="263" t="s">
        <v>1391</v>
      </c>
      <c r="B186" s="262" t="str">
        <f>INDEX(_INSTRUMENT_TAGS[INITIAL_DESC],MATCH(MSIO4[[#This Row],[Tag]],_INSTRUMENT_TAGS[INITIAL_TAG1],))</f>
        <v>Belt magnet              deviation detector 2</v>
      </c>
      <c r="C186" s="262" t="str">
        <f>INDEX(_INSTRUMENTS[TYPICAL],MATCH(MSIO4[[#This Row],[Tag]],_INSTRUMENTS[TAG],))</f>
        <v>MEAS_BIN</v>
      </c>
      <c r="D186" s="262" t="s">
        <v>2970</v>
      </c>
      <c r="E186" s="273"/>
      <c r="F186" s="273"/>
      <c r="G186" s="273"/>
      <c r="H186" s="274"/>
    </row>
    <row r="187" spans="1:8" ht="15.5" thickBot="1" x14ac:dyDescent="0.45">
      <c r="A187" s="263" t="s">
        <v>1407</v>
      </c>
      <c r="B187" s="262" t="str">
        <f>INDEX(_INSTRUMENT_TAGS[INITIAL_DESC],MATCH(MSIO4[[#This Row],[Tag]],_INSTRUMENT_TAGS[INITIAL_TAG1],))</f>
        <v>Belt conveyor            oversize detector</v>
      </c>
      <c r="C187" s="262" t="str">
        <f>INDEX(_INSTRUMENTS[TYPICAL],MATCH(MSIO4[[#This Row],[Tag]],_INSTRUMENTS[TAG],))</f>
        <v>MEAS_BIN</v>
      </c>
      <c r="D187" s="262" t="s">
        <v>2970</v>
      </c>
      <c r="E187" s="273"/>
      <c r="F187" s="273"/>
      <c r="G187" s="273"/>
      <c r="H187" s="274"/>
    </row>
    <row r="188" spans="1:8" ht="15.5" thickBot="1" x14ac:dyDescent="0.45">
      <c r="A188" s="263" t="s">
        <v>1010</v>
      </c>
      <c r="B188" s="262" t="str">
        <f>INDEX(_INSTRUMENT_TAGS[INITIAL_DESC],MATCH(MSIO4[[#This Row],[Tag]],_INSTRUMENT_TAGS[INITIAL_TAG1],))</f>
        <v>Sand filling valve       position close           limit switch</v>
      </c>
      <c r="C188" s="262" t="str">
        <f>INDEX(_INSTRUMENTS[TYPICAL],MATCH(MSIO4[[#This Row],[Tag]],_INSTRUMENTS[TAG],))</f>
        <v>MEAS_BIN</v>
      </c>
      <c r="D188" s="262" t="s">
        <v>2970</v>
      </c>
      <c r="E188" s="273"/>
      <c r="F188" s="273"/>
      <c r="G188" s="273"/>
      <c r="H188" s="274"/>
    </row>
    <row r="189" spans="1:8" ht="15.5" thickBot="1" x14ac:dyDescent="0.45">
      <c r="A189" s="263" t="s">
        <v>1008</v>
      </c>
      <c r="B189" s="262" t="str">
        <f>INDEX(_INSTRUMENT_TAGS[INITIAL_DESC],MATCH(MSIO4[[#This Row],[Tag]],_INSTRUMENT_TAGS[INITIAL_TAG1],))</f>
        <v>Sand filling valve       position open            limit switch</v>
      </c>
      <c r="C189" s="262" t="str">
        <f>INDEX(_INSTRUMENTS[TYPICAL],MATCH(MSIO4[[#This Row],[Tag]],_INSTRUMENTS[TAG],))</f>
        <v>MEAS_BIN</v>
      </c>
      <c r="D189" s="262" t="s">
        <v>2970</v>
      </c>
      <c r="E189" s="273"/>
      <c r="F189" s="273"/>
      <c r="G189" s="273"/>
      <c r="H189" s="274"/>
    </row>
    <row r="190" spans="1:8" ht="15.5" thickBot="1" x14ac:dyDescent="0.45">
      <c r="A190" s="263" t="s">
        <v>854</v>
      </c>
      <c r="B190" s="262" t="str">
        <f>INDEX(_INSTRUMENT_TAGS[INITIAL_DESC],MATCH(MSIO4[[#This Row],[Tag]],_INSTRUMENT_TAGS[INITIAL_TAG1],))</f>
        <v>Bottom ash valve         limit switch</v>
      </c>
      <c r="C190" s="262" t="str">
        <f>INDEX(_INSTRUMENTS[TYPICAL],MATCH(MSIO4[[#This Row],[Tag]],_INSTRUMENTS[TAG],))</f>
        <v>MEAS_BIN</v>
      </c>
      <c r="D190" s="262" t="s">
        <v>2970</v>
      </c>
      <c r="E190" s="273"/>
      <c r="F190" s="273"/>
      <c r="G190" s="273"/>
      <c r="H190" s="274"/>
    </row>
    <row r="191" spans="1:8" ht="15.5" thickBot="1" x14ac:dyDescent="0.45">
      <c r="A191" s="263" t="s">
        <v>857</v>
      </c>
      <c r="B191" s="262" t="str">
        <f>INDEX(_INSTRUMENT_TAGS[INITIAL_DESC],MATCH(MSIO4[[#This Row],[Tag]],_INSTRUMENT_TAGS[INITIAL_TAG1],))</f>
        <v>Bottom ash dropping chuteclosing device           limit switch</v>
      </c>
      <c r="C191" s="262" t="str">
        <f>INDEX(_INSTRUMENTS[TYPICAL],MATCH(MSIO4[[#This Row],[Tag]],_INSTRUMENTS[TAG],))</f>
        <v>MEAS_BIN</v>
      </c>
      <c r="D191" s="262" t="s">
        <v>2970</v>
      </c>
      <c r="E191" s="273"/>
      <c r="F191" s="273"/>
      <c r="G191" s="273"/>
      <c r="H191" s="274"/>
    </row>
    <row r="192" spans="1:8" ht="15.5" thickBot="1" x14ac:dyDescent="0.45">
      <c r="A192" s="263" t="s">
        <v>989</v>
      </c>
      <c r="B192" s="262" t="str">
        <f>INDEX(_INSTRUMENT_TAGS[INITIAL_DESC],MATCH(MSIO4[[#This Row],[Tag]],_INSTRUMENT_TAGS[INITIAL_TAG1],))</f>
        <v>Bottom ash sieve bypass  valve close limit switch</v>
      </c>
      <c r="C192" s="262" t="str">
        <f>INDEX(_INSTRUMENTS[TYPICAL],MATCH(MSIO4[[#This Row],[Tag]],_INSTRUMENTS[TAG],))</f>
        <v>MEAS_BIN</v>
      </c>
      <c r="D192" s="262" t="s">
        <v>2970</v>
      </c>
      <c r="E192" s="273"/>
      <c r="F192" s="273"/>
      <c r="G192" s="273"/>
      <c r="H192" s="274"/>
    </row>
    <row r="193" spans="1:8" ht="15.5" thickBot="1" x14ac:dyDescent="0.45">
      <c r="A193" s="263" t="s">
        <v>991</v>
      </c>
      <c r="B193" s="262" t="str">
        <f>INDEX(_INSTRUMENT_TAGS[INITIAL_DESC],MATCH(MSIO4[[#This Row],[Tag]],_INSTRUMENT_TAGS[INITIAL_TAG1],))</f>
        <v>Bottom ash sieve bypass  valve open limit switch</v>
      </c>
      <c r="C193" s="262" t="str">
        <f>INDEX(_INSTRUMENTS[TYPICAL],MATCH(MSIO4[[#This Row],[Tag]],_INSTRUMENTS[TAG],))</f>
        <v>MEAS_BIN</v>
      </c>
      <c r="D193" s="262" t="s">
        <v>2970</v>
      </c>
      <c r="E193" s="273"/>
      <c r="F193" s="273"/>
      <c r="G193" s="273"/>
      <c r="H193" s="274"/>
    </row>
    <row r="194" spans="1:8" ht="15.5" thickBot="1" x14ac:dyDescent="0.45">
      <c r="A194" s="263" t="s">
        <v>1012</v>
      </c>
      <c r="B194" s="262" t="str">
        <f>INDEX(_INSTRUMENT_TAGS[INITIAL_DESC],MATCH(MSIO4[[#This Row],[Tag]],_INSTRUMENT_TAGS[INITIAL_TAG1],))</f>
        <v>Bottom ash conveyor      blockage detector</v>
      </c>
      <c r="C194" s="262" t="str">
        <f>INDEX(_INSTRUMENTS[TYPICAL],MATCH(MSIO4[[#This Row],[Tag]],_INSTRUMENTS[TAG],))</f>
        <v>MEAS_BIN</v>
      </c>
      <c r="D194" s="262" t="s">
        <v>2970</v>
      </c>
      <c r="E194" s="273"/>
      <c r="F194" s="273"/>
      <c r="G194" s="273"/>
      <c r="H194" s="274"/>
    </row>
    <row r="195" spans="1:8" ht="15.5" thickBot="1" x14ac:dyDescent="0.45">
      <c r="A195" s="263" t="s">
        <v>1015</v>
      </c>
      <c r="B195" s="262" t="str">
        <f>INDEX(_INSTRUMENT_TAGS[INITIAL_DESC],MATCH(MSIO4[[#This Row],[Tag]],_INSTRUMENT_TAGS[INITIAL_TAG1],))</f>
        <v>Bottom ash dropping chute closing device          limit switch</v>
      </c>
      <c r="C195" s="262" t="str">
        <f>INDEX(_INSTRUMENTS[TYPICAL],MATCH(MSIO4[[#This Row],[Tag]],_INSTRUMENTS[TAG],))</f>
        <v>MEAS_BIN</v>
      </c>
      <c r="D195" s="262" t="s">
        <v>2970</v>
      </c>
      <c r="E195" s="273"/>
      <c r="F195" s="273"/>
      <c r="G195" s="273"/>
      <c r="H195" s="274"/>
    </row>
    <row r="196" spans="1:8" ht="15.5" thickBot="1" x14ac:dyDescent="0.45">
      <c r="A196" s="263" t="s">
        <v>1017</v>
      </c>
      <c r="B196" s="262" t="str">
        <f>INDEX(_INSTRUMENT_TAGS[INITIAL_DESC],MATCH(MSIO4[[#This Row],[Tag]],_INSTRUMENT_TAGS[INITIAL_TAG1],))</f>
        <v>Bottom ash dropping chute limit switch</v>
      </c>
      <c r="C196" s="262" t="str">
        <f>INDEX(_INSTRUMENTS[TYPICAL],MATCH(MSIO4[[#This Row],[Tag]],_INSTRUMENTS[TAG],))</f>
        <v>MEAS_BIN</v>
      </c>
      <c r="D196" s="262" t="s">
        <v>2970</v>
      </c>
      <c r="E196" s="273"/>
      <c r="F196" s="273"/>
      <c r="G196" s="273"/>
      <c r="H196" s="274"/>
    </row>
    <row r="197" spans="1:8" ht="15.5" thickBot="1" x14ac:dyDescent="0.45">
      <c r="A197" s="263" t="s">
        <v>977</v>
      </c>
      <c r="B197" s="262" t="str">
        <f>INDEX(_INSTRUMENT_TAGS[INITIAL_DESC],MATCH(MSIO4[[#This Row],[Tag]],_INSTRUMENT_TAGS[INITIAL_TAG1],))</f>
        <v>Bottom ash valve solenoid valve open limit switch</v>
      </c>
      <c r="C197" s="262" t="str">
        <f>INDEX(_INSTRUMENTS[TYPICAL],MATCH(MSIO4[[#This Row],[Tag]],_INSTRUMENTS[TAG],))</f>
        <v>MEAS_BIN</v>
      </c>
      <c r="D197" s="262" t="s">
        <v>2970</v>
      </c>
      <c r="E197" s="273"/>
      <c r="F197" s="273"/>
      <c r="G197" s="273"/>
      <c r="H197" s="274"/>
    </row>
    <row r="198" spans="1:8" ht="15.5" thickBot="1" x14ac:dyDescent="0.45">
      <c r="A198" s="263" t="s">
        <v>980</v>
      </c>
      <c r="B198" s="262" t="str">
        <f>INDEX(_INSTRUMENT_TAGS[INITIAL_DESC],MATCH(MSIO4[[#This Row],[Tag]],_INSTRUMENT_TAGS[INITIAL_TAG1],))</f>
        <v>Bottom ash valve solenoid valve close limit switch</v>
      </c>
      <c r="C198" s="262" t="str">
        <f>INDEX(_INSTRUMENTS[TYPICAL],MATCH(MSIO4[[#This Row],[Tag]],_INSTRUMENTS[TAG],))</f>
        <v>MEAS_BIN</v>
      </c>
      <c r="D198" s="262" t="s">
        <v>2970</v>
      </c>
      <c r="E198" s="273"/>
      <c r="F198" s="273"/>
      <c r="G198" s="273"/>
      <c r="H198" s="274"/>
    </row>
    <row r="199" spans="1:8" ht="15.5" thickBot="1" x14ac:dyDescent="0.45">
      <c r="A199" s="263" t="s">
        <v>984</v>
      </c>
      <c r="B199" s="262" t="str">
        <f>INDEX(_INSTRUMENT_TAGS[INITIAL_DESC],MATCH(MSIO4[[#This Row],[Tag]],_INSTRUMENT_TAGS[INITIAL_TAG1],))</f>
        <v>Bottom ash valve solenoid valve open limit switch</v>
      </c>
      <c r="C199" s="262" t="str">
        <f>INDEX(_INSTRUMENTS[TYPICAL],MATCH(MSIO4[[#This Row],[Tag]],_INSTRUMENTS[TAG],))</f>
        <v>MEAS_BIN</v>
      </c>
      <c r="D199" s="262" t="s">
        <v>2970</v>
      </c>
      <c r="E199" s="273"/>
      <c r="F199" s="273"/>
      <c r="G199" s="273"/>
      <c r="H199" s="274"/>
    </row>
    <row r="200" spans="1:8" ht="15.5" thickBot="1" x14ac:dyDescent="0.45">
      <c r="A200" s="263" t="s">
        <v>986</v>
      </c>
      <c r="B200" s="262" t="str">
        <f>INDEX(_INSTRUMENT_TAGS[INITIAL_DESC],MATCH(MSIO4[[#This Row],[Tag]],_INSTRUMENT_TAGS[INITIAL_TAG1],))</f>
        <v>Bottom ash valve solenoid valve close limit switch</v>
      </c>
      <c r="C200" s="262" t="str">
        <f>INDEX(_INSTRUMENTS[TYPICAL],MATCH(MSIO4[[#This Row],[Tag]],_INSTRUMENTS[TAG],))</f>
        <v>MEAS_BIN</v>
      </c>
      <c r="D200" s="262" t="s">
        <v>2970</v>
      </c>
      <c r="E200" s="273"/>
      <c r="F200" s="273"/>
      <c r="G200" s="273"/>
      <c r="H200" s="274"/>
    </row>
    <row r="201" spans="1:8" ht="15.5" hidden="1" thickBot="1" x14ac:dyDescent="0.45">
      <c r="A201" s="263" t="s">
        <v>1507</v>
      </c>
      <c r="B201" s="262" t="str">
        <f>INDEX(_INSTRUMENT_TAGS[INITIAL_DESC],MATCH(MSIO4[[#This Row],[Tag]],_INSTRUMENT_TAGS[INITIAL_TAG1],))</f>
        <v xml:space="preserve">Bottom ash to container  in place </v>
      </c>
      <c r="C201" s="262" t="str">
        <f>INDEX(_INSTRUMENTS[TYPICAL],MATCH(MSIO4[[#This Row],[Tag]],_INSTRUMENTS[TAG],))</f>
        <v>MEAS_BIN_DETAIL</v>
      </c>
      <c r="D201" s="262"/>
      <c r="E201" s="273"/>
      <c r="F201" s="273"/>
      <c r="G201" s="273"/>
      <c r="H201" s="274"/>
    </row>
    <row r="202" spans="1:8" ht="15.5" hidden="1" thickBot="1" x14ac:dyDescent="0.45">
      <c r="A202" s="263" t="s">
        <v>215</v>
      </c>
      <c r="B202" s="262" t="str">
        <f>INDEX(_INSTRUMENT_TAGS[INITIAL_DESC],MATCH(MSIO4[[#This Row],[Tag]],_INSTRUMENT_TAGS[INITIAL_TAG1],))</f>
        <v>Boiler emergency         shutdown switch 1</v>
      </c>
      <c r="C202" s="262" t="str">
        <f>INDEX(_INSTRUMENTS[TYPICAL],MATCH(MSIO4[[#This Row],[Tag]],_INSTRUMENTS[TAG],))</f>
        <v>MEAS_BIN_SRS</v>
      </c>
      <c r="D202" s="262"/>
      <c r="E202" s="273"/>
      <c r="F202" s="273"/>
      <c r="G202" s="273"/>
      <c r="H202" s="274"/>
    </row>
    <row r="203" spans="1:8" ht="15.5" hidden="1" thickBot="1" x14ac:dyDescent="0.45">
      <c r="A203" s="263" t="s">
        <v>227</v>
      </c>
      <c r="B203" s="262" t="str">
        <f>INDEX(_INSTRUMENT_TAGS[INITIAL_DESC],MATCH(MSIO4[[#This Row],[Tag]],_INSTRUMENT_TAGS[INITIAL_TAG1],))</f>
        <v>Boiler emergency         shutdown switch 2</v>
      </c>
      <c r="C203" s="262" t="str">
        <f>INDEX(_INSTRUMENTS[TYPICAL],MATCH(MSIO4[[#This Row],[Tag]],_INSTRUMENTS[TAG],))</f>
        <v>MEAS_BIN_SRS</v>
      </c>
      <c r="D203" s="262"/>
      <c r="E203" s="273"/>
      <c r="F203" s="273"/>
      <c r="G203" s="273"/>
      <c r="H203" s="274"/>
    </row>
    <row r="204" spans="1:8" ht="15.5" hidden="1" thickBot="1" x14ac:dyDescent="0.45">
      <c r="A204" s="263" t="s">
        <v>220</v>
      </c>
      <c r="B204" s="262" t="str">
        <f>INDEX(_INSTRUMENT_TAGS[INITIAL_DESC],MATCH(MSIO4[[#This Row],[Tag]],_INSTRUMENT_TAGS[INITIAL_TAG1],))</f>
        <v>Boiler emergency         shutdown switch 3</v>
      </c>
      <c r="C204" s="262" t="str">
        <f>INDEX(_INSTRUMENTS[TYPICAL],MATCH(MSIO4[[#This Row],[Tag]],_INSTRUMENTS[TAG],))</f>
        <v>MEAS_BIN_SRS</v>
      </c>
      <c r="D204" s="262"/>
      <c r="E204" s="273"/>
      <c r="F204" s="273"/>
      <c r="G204" s="273"/>
      <c r="H204" s="274"/>
    </row>
    <row r="205" spans="1:8" ht="15.5" hidden="1" thickBot="1" x14ac:dyDescent="0.45">
      <c r="A205" s="263" t="s">
        <v>225</v>
      </c>
      <c r="B205" s="262" t="str">
        <f>INDEX(_INSTRUMENT_TAGS[INITIAL_DESC],MATCH(MSIO4[[#This Row],[Tag]],_INSTRUMENT_TAGS[INITIAL_TAG1],))</f>
        <v>Boiler emergency         shutdown switch 4</v>
      </c>
      <c r="C205" s="262" t="str">
        <f>INDEX(_INSTRUMENTS[TYPICAL],MATCH(MSIO4[[#This Row],[Tag]],_INSTRUMENTS[TAG],))</f>
        <v>MEAS_BIN_SRS</v>
      </c>
      <c r="D205" s="262"/>
      <c r="E205" s="273"/>
      <c r="F205" s="273"/>
      <c r="G205" s="273"/>
      <c r="H205" s="274"/>
    </row>
    <row r="206" spans="1:8" ht="15.5" hidden="1" thickBot="1" x14ac:dyDescent="0.45">
      <c r="A206" s="263" t="s">
        <v>230</v>
      </c>
      <c r="B206" s="262" t="str">
        <f>INDEX(_INSTRUMENT_TAGS[INITIAL_DESC],MATCH(MSIO4[[#This Row],[Tag]],_INSTRUMENT_TAGS[INITIAL_TAG1],))</f>
        <v>Boiler emergency         shutdown switch 5</v>
      </c>
      <c r="C206" s="262" t="str">
        <f>INDEX(_INSTRUMENTS[TYPICAL],MATCH(MSIO4[[#This Row],[Tag]],_INSTRUMENTS[TAG],))</f>
        <v>MEAS_BIN_SRS</v>
      </c>
      <c r="D206" s="262"/>
      <c r="E206" s="273"/>
      <c r="F206" s="273"/>
      <c r="G206" s="273"/>
      <c r="H206" s="274"/>
    </row>
    <row r="207" spans="1:8" ht="15.5" hidden="1" thickBot="1" x14ac:dyDescent="0.45">
      <c r="A207" s="263" t="s">
        <v>233</v>
      </c>
      <c r="B207" s="262" t="str">
        <f>INDEX(_INSTRUMENT_TAGS[INITIAL_DESC],MATCH(MSIO4[[#This Row],[Tag]],_INSTRUMENT_TAGS[INITIAL_TAG1],))</f>
        <v>Boiler emergency         shutdown switch 6</v>
      </c>
      <c r="C207" s="262" t="str">
        <f>INDEX(_INSTRUMENTS[TYPICAL],MATCH(MSIO4[[#This Row],[Tag]],_INSTRUMENTS[TAG],))</f>
        <v>MEAS_BIN_SRS</v>
      </c>
      <c r="D207" s="262"/>
      <c r="E207" s="273"/>
      <c r="F207" s="273"/>
      <c r="G207" s="273"/>
      <c r="H207" s="274"/>
    </row>
    <row r="208" spans="1:8" ht="15.5" hidden="1" thickBot="1" x14ac:dyDescent="0.45">
      <c r="A208" s="263" t="s">
        <v>236</v>
      </c>
      <c r="B208" s="262" t="str">
        <f>INDEX(_INSTRUMENT_TAGS[INITIAL_DESC],MATCH(MSIO4[[#This Row],[Tag]],_INSTRUMENT_TAGS[INITIAL_TAG1],))</f>
        <v>Boiler emergency         shutdown switch 7</v>
      </c>
      <c r="C208" s="262" t="str">
        <f>INDEX(_INSTRUMENTS[TYPICAL],MATCH(MSIO4[[#This Row],[Tag]],_INSTRUMENTS[TAG],))</f>
        <v>MEAS_BIN_SRS</v>
      </c>
      <c r="D208" s="262"/>
      <c r="E208" s="273"/>
      <c r="F208" s="273"/>
      <c r="G208" s="273"/>
      <c r="H208" s="274"/>
    </row>
    <row r="209" spans="1:8" ht="15.5" hidden="1" thickBot="1" x14ac:dyDescent="0.45">
      <c r="A209" s="263" t="s">
        <v>239</v>
      </c>
      <c r="B209" s="262" t="str">
        <f>INDEX(_INSTRUMENT_TAGS[INITIAL_DESC],MATCH(MSIO4[[#This Row],[Tag]],_INSTRUMENT_TAGS[INITIAL_TAG1],))</f>
        <v>Boiler emergency         shutdown switch 8</v>
      </c>
      <c r="C209" s="262" t="str">
        <f>INDEX(_INSTRUMENTS[TYPICAL],MATCH(MSIO4[[#This Row],[Tag]],_INSTRUMENTS[TAG],))</f>
        <v>MEAS_BIN_SRS</v>
      </c>
      <c r="D209" s="262"/>
      <c r="E209" s="273"/>
      <c r="F209" s="273"/>
      <c r="G209" s="273"/>
      <c r="H209" s="274"/>
    </row>
    <row r="210" spans="1:8" ht="15.5" hidden="1" thickBot="1" x14ac:dyDescent="0.45">
      <c r="A210" s="263" t="s">
        <v>242</v>
      </c>
      <c r="B210" s="262" t="str">
        <f>INDEX(_INSTRUMENT_TAGS[INITIAL_DESC],MATCH(MSIO4[[#This Row],[Tag]],_INSTRUMENT_TAGS[INITIAL_TAG1],))</f>
        <v>Boiler emergency         shutdown switch 9</v>
      </c>
      <c r="C210" s="262" t="str">
        <f>INDEX(_INSTRUMENTS[TYPICAL],MATCH(MSIO4[[#This Row],[Tag]],_INSTRUMENTS[TAG],))</f>
        <v>MEAS_BIN_SRS</v>
      </c>
      <c r="D210" s="262"/>
      <c r="E210" s="273"/>
      <c r="F210" s="273"/>
      <c r="G210" s="273"/>
      <c r="H210" s="274"/>
    </row>
    <row r="211" spans="1:8" ht="15.5" hidden="1" thickBot="1" x14ac:dyDescent="0.45">
      <c r="A211" s="263" t="s">
        <v>245</v>
      </c>
      <c r="B211" s="262" t="str">
        <f>INDEX(_INSTRUMENT_TAGS[INITIAL_DESC],MATCH(MSIO4[[#This Row],[Tag]],_INSTRUMENT_TAGS[INITIAL_TAG1],))</f>
        <v>Boiler emergency         shutdown switch 10</v>
      </c>
      <c r="C211" s="262" t="str">
        <f>INDEX(_INSTRUMENTS[TYPICAL],MATCH(MSIO4[[#This Row],[Tag]],_INSTRUMENTS[TAG],))</f>
        <v>MEAS_BIN_SRS</v>
      </c>
      <c r="D211" s="262"/>
      <c r="E211" s="273"/>
      <c r="F211" s="273"/>
      <c r="G211" s="273"/>
      <c r="H211" s="274"/>
    </row>
    <row r="212" spans="1:8" ht="15.5" hidden="1" thickBot="1" x14ac:dyDescent="0.45">
      <c r="A212" s="263" t="s">
        <v>248</v>
      </c>
      <c r="B212" s="262" t="str">
        <f>INDEX(_INSTRUMENT_TAGS[INITIAL_DESC],MATCH(MSIO4[[#This Row],[Tag]],_INSTRUMENT_TAGS[INITIAL_TAG1],))</f>
        <v>Boiler emergency         shutdown switch 11</v>
      </c>
      <c r="C212" s="262" t="str">
        <f>INDEX(_INSTRUMENTS[TYPICAL],MATCH(MSIO4[[#This Row],[Tag]],_INSTRUMENTS[TAG],))</f>
        <v>MEAS_BIN_SRS</v>
      </c>
      <c r="D212" s="262"/>
      <c r="E212" s="273"/>
      <c r="F212" s="273"/>
      <c r="G212" s="273"/>
      <c r="H212" s="274"/>
    </row>
    <row r="213" spans="1:8" ht="15.5" hidden="1" thickBot="1" x14ac:dyDescent="0.45">
      <c r="A213" s="263" t="s">
        <v>251</v>
      </c>
      <c r="B213" s="262" t="str">
        <f>INDEX(_INSTRUMENT_TAGS[INITIAL_DESC],MATCH(MSIO4[[#This Row],[Tag]],_INSTRUMENT_TAGS[INITIAL_TAG1],))</f>
        <v>Boiler emergency         shutdown switch 12</v>
      </c>
      <c r="C213" s="262" t="str">
        <f>INDEX(_INSTRUMENTS[TYPICAL],MATCH(MSIO4[[#This Row],[Tag]],_INSTRUMENTS[TAG],))</f>
        <v>MEAS_BIN_SRS</v>
      </c>
      <c r="D213" s="262"/>
      <c r="E213" s="273"/>
      <c r="F213" s="273"/>
      <c r="G213" s="273"/>
      <c r="H213" s="274"/>
    </row>
    <row r="214" spans="1:8" ht="15.5" hidden="1" thickBot="1" x14ac:dyDescent="0.45">
      <c r="A214" s="263" t="s">
        <v>1331</v>
      </c>
      <c r="B214" s="262" t="str">
        <f>INDEX(_INSTRUMENT_TAGS[INITIAL_DESC],MATCH(MSIO4[[#This Row],[Tag]],_INSTRUMENT_TAGS[INITIAL_TAG1],))</f>
        <v>Fuel system emergency    shutdown switch 1</v>
      </c>
      <c r="C214" s="262" t="str">
        <f>INDEX(_INSTRUMENTS[TYPICAL],MATCH(MSIO4[[#This Row],[Tag]],_INSTRUMENTS[TAG],))</f>
        <v>MEAS_BIN_SRS</v>
      </c>
      <c r="D214" s="262"/>
      <c r="E214" s="273"/>
      <c r="F214" s="273"/>
      <c r="G214" s="273"/>
      <c r="H214" s="274"/>
    </row>
    <row r="215" spans="1:8" ht="15.5" hidden="1" thickBot="1" x14ac:dyDescent="0.45">
      <c r="A215" s="263" t="s">
        <v>1334</v>
      </c>
      <c r="B215" s="262" t="str">
        <f>INDEX(_INSTRUMENT_TAGS[INITIAL_DESC],MATCH(MSIO4[[#This Row],[Tag]],_INSTRUMENT_TAGS[INITIAL_TAG1],))</f>
        <v>Fuel system emergency    shutdown switch 2</v>
      </c>
      <c r="C215" s="262" t="str">
        <f>INDEX(_INSTRUMENTS[TYPICAL],MATCH(MSIO4[[#This Row],[Tag]],_INSTRUMENTS[TAG],))</f>
        <v>MEAS_BIN_SRS</v>
      </c>
      <c r="D215" s="262"/>
      <c r="E215" s="273"/>
      <c r="F215" s="273"/>
      <c r="G215" s="273"/>
      <c r="H215" s="274"/>
    </row>
    <row r="216" spans="1:8" ht="15.5" hidden="1" thickBot="1" x14ac:dyDescent="0.45">
      <c r="A216" s="263" t="s">
        <v>1337</v>
      </c>
      <c r="B216" s="262" t="str">
        <f>INDEX(_INSTRUMENT_TAGS[INITIAL_DESC],MATCH(MSIO4[[#This Row],[Tag]],_INSTRUMENT_TAGS[INITIAL_TAG1],))</f>
        <v>Fuel system emergency    shutdown switch 3</v>
      </c>
      <c r="C216" s="262" t="str">
        <f>INDEX(_INSTRUMENTS[TYPICAL],MATCH(MSIO4[[#This Row],[Tag]],_INSTRUMENTS[TAG],))</f>
        <v>MEAS_BIN_SRS</v>
      </c>
      <c r="D216" s="262"/>
      <c r="E216" s="273"/>
      <c r="F216" s="273"/>
      <c r="G216" s="273"/>
      <c r="H216" s="274"/>
    </row>
    <row r="217" spans="1:8" ht="15.5" hidden="1" thickBot="1" x14ac:dyDescent="0.45">
      <c r="A217" s="263" t="s">
        <v>1340</v>
      </c>
      <c r="B217" s="262" t="str">
        <f>INDEX(_INSTRUMENT_TAGS[INITIAL_DESC],MATCH(MSIO4[[#This Row],[Tag]],_INSTRUMENT_TAGS[INITIAL_TAG1],))</f>
        <v>Fuel system emergency    shutdown switch 4</v>
      </c>
      <c r="C217" s="262" t="str">
        <f>INDEX(_INSTRUMENTS[TYPICAL],MATCH(MSIO4[[#This Row],[Tag]],_INSTRUMENTS[TAG],))</f>
        <v>MEAS_BIN_SRS</v>
      </c>
      <c r="D217" s="262"/>
      <c r="E217" s="273"/>
      <c r="F217" s="273"/>
      <c r="G217" s="273"/>
      <c r="H217" s="274"/>
    </row>
    <row r="218" spans="1:8" ht="15.5" hidden="1" thickBot="1" x14ac:dyDescent="0.45">
      <c r="A218" s="263" t="s">
        <v>757</v>
      </c>
      <c r="B218" s="262" t="str">
        <f>INDEX(_INSTRUMENT_TAGS[INITIAL_DESC],MATCH(MSIO4[[#This Row],[Tag]],_INSTRUMENT_TAGS[INITIAL_TAG1],))</f>
        <v>Scraper Conveyor 2       Alarm horn and lamp</v>
      </c>
      <c r="C218" s="262" t="str">
        <f>INDEX(_INSTRUMENTS[TYPICAL],MATCH(MSIO4[[#This Row],[Tag]],_INSTRUMENTS[TAG],))</f>
        <v>ALM_HORN</v>
      </c>
      <c r="D218" s="262"/>
      <c r="E218" s="273" t="s">
        <v>1691</v>
      </c>
      <c r="F218" s="273"/>
      <c r="G218" s="273" t="s">
        <v>1686</v>
      </c>
      <c r="H218" s="274" t="s">
        <v>1695</v>
      </c>
    </row>
    <row r="219" spans="1:8" ht="15.5" hidden="1" thickBot="1" x14ac:dyDescent="0.45">
      <c r="A219" s="263" t="s">
        <v>755</v>
      </c>
      <c r="B219" s="262" t="str">
        <f>INDEX(_INSTRUMENT_TAGS[INITIAL_DESC],MATCH(MSIO4[[#This Row],[Tag]],_INSTRUMENT_TAGS[INITIAL_TAG1],))</f>
        <v>Scraper Conveyor 1       Alarm horn and lamp</v>
      </c>
      <c r="C219" s="262" t="str">
        <f>INDEX(_INSTRUMENTS[TYPICAL],MATCH(MSIO4[[#This Row],[Tag]],_INSTRUMENTS[TAG],))</f>
        <v>ALM_HORN</v>
      </c>
      <c r="D219" s="262"/>
      <c r="E219" s="273" t="s">
        <v>1690</v>
      </c>
      <c r="F219" s="273"/>
      <c r="G219" s="273" t="s">
        <v>1686</v>
      </c>
      <c r="H219" s="274" t="s">
        <v>1695</v>
      </c>
    </row>
    <row r="220" spans="1:8" ht="15.5" hidden="1" thickBot="1" x14ac:dyDescent="0.45">
      <c r="A220" s="263" t="s">
        <v>1517</v>
      </c>
      <c r="B220" s="262" t="str">
        <f>INDEX(_INSTRUMENT_TAGS[INITIAL_DESC],MATCH(MSIO4[[#This Row],[Tag]],_INSTRUMENT_TAGS[INITIAL_TAG1],))</f>
        <v>Bottom ash conveyor      Alarm horn and lamp</v>
      </c>
      <c r="C220" s="262" t="str">
        <f>INDEX(_INSTRUMENTS[TYPICAL],MATCH(MSIO4[[#This Row],[Tag]],_INSTRUMENTS[TAG],))</f>
        <v>ALM_HORN</v>
      </c>
      <c r="D220" s="262"/>
      <c r="E220" s="273" t="s">
        <v>1699</v>
      </c>
      <c r="F220" s="273"/>
      <c r="G220" s="273" t="s">
        <v>1689</v>
      </c>
      <c r="H220" s="274" t="s">
        <v>1695</v>
      </c>
    </row>
    <row r="221" spans="1:8" ht="15.5" hidden="1" thickBot="1" x14ac:dyDescent="0.45">
      <c r="A221" s="263" t="s">
        <v>553</v>
      </c>
      <c r="B221" s="262" t="str">
        <f>INDEX(_INSTRUMENT_TAGS[INITIAL_DESC],MATCH(MSIO4[[#This Row],[Tag]],_INSTRUMENT_TAGS[INITIAL_TAG1],))</f>
        <v>Alarm horn and light     CO alarm</v>
      </c>
      <c r="C221" s="262" t="str">
        <f>INDEX(_INSTRUMENTS[TYPICAL],MATCH(MSIO4[[#This Row],[Tag]],_INSTRUMENTS[TAG],))</f>
        <v>ALM_HORN</v>
      </c>
      <c r="D221" s="262"/>
      <c r="E221" s="273" t="s">
        <v>1698</v>
      </c>
      <c r="F221" s="273"/>
      <c r="G221" s="273" t="s">
        <v>1686</v>
      </c>
      <c r="H221" s="274" t="s">
        <v>1695</v>
      </c>
    </row>
    <row r="222" spans="1:8" ht="15.5" hidden="1" thickBot="1" x14ac:dyDescent="0.45">
      <c r="A222" s="263" t="s">
        <v>134</v>
      </c>
      <c r="B222" s="262" t="str">
        <f>INDEX(_INSTRUMENT_TAGS[INITIAL_DESC],MATCH(MSIO4[[#This Row],[Tag]],_INSTRUMENT_TAGS[INITIAL_TAG1],))</f>
        <v>Feedwater pump 1 on-off  valve</v>
      </c>
      <c r="C222" s="262" t="str">
        <f>INDEX(_INSTRUMENTS[TYPICAL],MATCH(MSIO4[[#This Row],[Tag]],_INSTRUMENTS[TAG],))</f>
        <v>MTR_VLV</v>
      </c>
      <c r="D222" s="262"/>
      <c r="E222" s="273"/>
      <c r="F222" s="273"/>
      <c r="G222" s="273"/>
      <c r="H222" s="274"/>
    </row>
    <row r="223" spans="1:8" ht="15.5" hidden="1" thickBot="1" x14ac:dyDescent="0.45">
      <c r="A223" s="263" t="s">
        <v>151</v>
      </c>
      <c r="B223" s="262" t="str">
        <f>INDEX(_INSTRUMENT_TAGS[INITIAL_DESC],MATCH(MSIO4[[#This Row],[Tag]],_INSTRUMENT_TAGS[INITIAL_TAG1],))</f>
        <v>Feed water pump 2 on-off valve</v>
      </c>
      <c r="C223" s="262" t="str">
        <f>INDEX(_INSTRUMENTS[TYPICAL],MATCH(MSIO4[[#This Row],[Tag]],_INSTRUMENTS[TAG],))</f>
        <v>MTR_VLV</v>
      </c>
      <c r="D223" s="262"/>
      <c r="E223" s="273"/>
      <c r="F223" s="273"/>
      <c r="G223" s="273"/>
      <c r="H223" s="274"/>
    </row>
    <row r="224" spans="1:8" ht="15.5" hidden="1" thickBot="1" x14ac:dyDescent="0.45">
      <c r="A224" s="263" t="s">
        <v>196</v>
      </c>
      <c r="B224" s="262" t="str">
        <f>INDEX(_INSTRUMENT_TAGS[INITIAL_DESC],MATCH(MSIO4[[#This Row],[Tag]],_INSTRUMENT_TAGS[INITIAL_TAG1],))</f>
        <v>Boiler bottom blow down  on-off valve</v>
      </c>
      <c r="C224" s="262" t="str">
        <f>INDEX(_INSTRUMENTS[TYPICAL],MATCH(MSIO4[[#This Row],[Tag]],_INSTRUMENTS[TAG],))</f>
        <v>BIN_VLV</v>
      </c>
      <c r="D224" s="262"/>
      <c r="E224" s="273"/>
      <c r="F224" s="273"/>
      <c r="G224" s="273"/>
      <c r="H224" s="274"/>
    </row>
    <row r="225" spans="1:8" ht="15.5" hidden="1" thickBot="1" x14ac:dyDescent="0.45">
      <c r="A225" s="263" t="s">
        <v>273</v>
      </c>
      <c r="B225" s="262" t="str">
        <f>INDEX(_INSTRUMENT_TAGS[INITIAL_DESC],MATCH(MSIO4[[#This Row],[Tag]],_INSTRUMENT_TAGS[INITIAL_TAG1],))</f>
        <v>Start-up check valve</v>
      </c>
      <c r="C225" s="262" t="str">
        <f>INDEX(_INSTRUMENTS[TYPICAL],MATCH(MSIO4[[#This Row],[Tag]],_INSTRUMENTS[TAG],))</f>
        <v>MTR_VLV</v>
      </c>
      <c r="D225" s="262"/>
      <c r="E225" s="273"/>
      <c r="F225" s="273"/>
      <c r="G225" s="273"/>
      <c r="H225" s="274"/>
    </row>
    <row r="226" spans="1:8" ht="15.5" hidden="1" thickBot="1" x14ac:dyDescent="0.45">
      <c r="A226" s="263" t="s">
        <v>269</v>
      </c>
      <c r="B226" s="262" t="str">
        <f>INDEX(_INSTRUMENT_TAGS[INITIAL_DESC],MATCH(MSIO4[[#This Row],[Tag]],_INSTRUMENT_TAGS[INITIAL_TAG1],))</f>
        <v>Main steam valve</v>
      </c>
      <c r="C226" s="262" t="str">
        <f>INDEX(_INSTRUMENTS[TYPICAL],MATCH(MSIO4[[#This Row],[Tag]],_INSTRUMENTS[TAG],))</f>
        <v>MTR_VLV</v>
      </c>
      <c r="D226" s="262"/>
      <c r="E226" s="273"/>
      <c r="F226" s="273"/>
      <c r="G226" s="273"/>
      <c r="H226" s="274"/>
    </row>
    <row r="227" spans="1:8" ht="15.5" hidden="1" thickBot="1" x14ac:dyDescent="0.45">
      <c r="A227" s="263" t="s">
        <v>258</v>
      </c>
      <c r="B227" s="262" t="str">
        <f>INDEX(_INSTRUMENT_TAGS[INITIAL_DESC],MATCH(MSIO4[[#This Row],[Tag]],_INSTRUMENT_TAGS[INITIAL_TAG1],))</f>
        <v>Main steam valve by-pass valve</v>
      </c>
      <c r="C227" s="262" t="str">
        <f>INDEX(_INSTRUMENTS[TYPICAL],MATCH(MSIO4[[#This Row],[Tag]],_INSTRUMENTS[TAG],))</f>
        <v>MTR_VLV</v>
      </c>
      <c r="D227" s="262"/>
      <c r="E227" s="273"/>
      <c r="F227" s="273"/>
      <c r="G227" s="273"/>
      <c r="H227" s="274"/>
    </row>
    <row r="228" spans="1:8" ht="15.5" hidden="1" thickBot="1" x14ac:dyDescent="0.45">
      <c r="A228" s="263" t="s">
        <v>333</v>
      </c>
      <c r="B228" s="262" t="str">
        <f>INDEX(_INSTRUMENT_TAGS[INITIAL_DESC],MATCH(MSIO4[[#This Row],[Tag]],_INSTRUMENT_TAGS[INITIAL_TAG1],))</f>
        <v>Sootblowing line on-off  valve</v>
      </c>
      <c r="C228" s="262" t="str">
        <f>INDEX(_INSTRUMENTS[TYPICAL],MATCH(MSIO4[[#This Row],[Tag]],_INSTRUMENTS[TAG],))</f>
        <v>MTR_VLV</v>
      </c>
      <c r="D228" s="262"/>
      <c r="E228" s="273"/>
      <c r="F228" s="273"/>
      <c r="G228" s="273"/>
      <c r="H228" s="274"/>
    </row>
    <row r="229" spans="1:8" ht="15.5" hidden="1" thickBot="1" x14ac:dyDescent="0.45">
      <c r="A229" s="263" t="s">
        <v>386</v>
      </c>
      <c r="B229" s="262" t="str">
        <f>INDEX(_INSTRUMENT_TAGS[INITIAL_DESC],MATCH(MSIO4[[#This Row],[Tag]],_INSTRUMENT_TAGS[INITIAL_TAG1],))</f>
        <v>Main steam line          accumulator bypass on-off valve</v>
      </c>
      <c r="C229" s="262" t="str">
        <f>INDEX(_INSTRUMENTS[TYPICAL],MATCH(MSIO4[[#This Row],[Tag]],_INSTRUMENTS[TAG],))</f>
        <v>MTR_VLV</v>
      </c>
      <c r="D229" s="262"/>
      <c r="E229" s="273"/>
      <c r="F229" s="273"/>
      <c r="G229" s="273"/>
      <c r="H229" s="274"/>
    </row>
    <row r="230" spans="1:8" ht="15.5" hidden="1" thickBot="1" x14ac:dyDescent="0.45">
      <c r="A230" s="263" t="s">
        <v>393</v>
      </c>
      <c r="B230" s="262" t="str">
        <f>INDEX(_INSTRUMENT_TAGS[INITIAL_DESC],MATCH(MSIO4[[#This Row],[Tag]],_INSTRUMENT_TAGS[INITIAL_TAG1],))</f>
        <v>Steam accumulator ON-OFF isolating valve</v>
      </c>
      <c r="C230" s="262" t="str">
        <f>INDEX(_INSTRUMENTS[TYPICAL],MATCH(MSIO4[[#This Row],[Tag]],_INSTRUMENTS[TAG],))</f>
        <v>MTR_VLV</v>
      </c>
      <c r="D230" s="262"/>
      <c r="E230" s="273"/>
      <c r="F230" s="273"/>
      <c r="G230" s="273"/>
      <c r="H230" s="274"/>
    </row>
    <row r="231" spans="1:8" ht="15.5" hidden="1" thickBot="1" x14ac:dyDescent="0.45">
      <c r="A231" s="263" t="s">
        <v>542</v>
      </c>
      <c r="B231" s="262" t="str">
        <f>INDEX(_INSTRUMENT_TAGS[INITIAL_DESC],MATCH(MSIO4[[#This Row],[Tag]],_INSTRUMENT_TAGS[INITIAL_TAG1],))</f>
        <v>Primary air preheater    on-off valve</v>
      </c>
      <c r="C231" s="262" t="str">
        <f>INDEX(_INSTRUMENTS[TYPICAL],MATCH(MSIO4[[#This Row],[Tag]],_INSTRUMENTS[TAG],))</f>
        <v>MTR_VLV</v>
      </c>
      <c r="D231" s="262"/>
      <c r="E231" s="273"/>
      <c r="F231" s="273"/>
      <c r="G231" s="273"/>
      <c r="H231" s="274"/>
    </row>
    <row r="232" spans="1:8" ht="15.5" hidden="1" thickBot="1" x14ac:dyDescent="0.45">
      <c r="A232" s="263" t="s">
        <v>1448</v>
      </c>
      <c r="B232" s="262" t="str">
        <f>INDEX(_INSTRUMENT_TAGS[INITIAL_DESC],MATCH(MSIO4[[#This Row],[Tag]],_INSTRUMENT_TAGS[INITIAL_TAG1],))</f>
        <v>Slide gate valve</v>
      </c>
      <c r="C232" s="262" t="str">
        <f>INDEX(_INSTRUMENTS[TYPICAL],MATCH(MSIO4[[#This Row],[Tag]],_INSTRUMENTS[TAG],))</f>
        <v>DOL_REVH_BUS</v>
      </c>
      <c r="D232" s="262"/>
      <c r="E232" s="273"/>
      <c r="F232" s="273"/>
      <c r="G232" s="273"/>
      <c r="H232" s="274"/>
    </row>
    <row r="233" spans="1:8" ht="15.5" hidden="1" thickBot="1" x14ac:dyDescent="0.45">
      <c r="A233" s="263" t="s">
        <v>1213</v>
      </c>
      <c r="B233" s="262" t="str">
        <f>INDEX(_INSTRUMENT_TAGS[INITIAL_DESC],MATCH(MSIO4[[#This Row],[Tag]],_INSTRUMENT_TAGS[INITIAL_TAG1],))</f>
        <v>Steam drum level switch 1</v>
      </c>
      <c r="C233" s="262" t="str">
        <f>INDEX(_INSTRUMENTS[TYPICAL],MATCH(MSIO4[[#This Row],[Tag]],_INSTRUMENTS[TAG],))</f>
        <v>MEAS_BIN_SRS</v>
      </c>
      <c r="D233" s="262"/>
      <c r="E233" s="273"/>
      <c r="F233" s="273"/>
      <c r="G233" s="273"/>
      <c r="H233" s="274"/>
    </row>
    <row r="234" spans="1:8" ht="15.5" hidden="1" thickBot="1" x14ac:dyDescent="0.45">
      <c r="A234" s="263" t="s">
        <v>1216</v>
      </c>
      <c r="B234" s="262" t="str">
        <f>INDEX(_INSTRUMENT_TAGS[INITIAL_DESC],MATCH(MSIO4[[#This Row],[Tag]],_INSTRUMENT_TAGS[INITIAL_TAG1],))</f>
        <v>Steam drum level switch 2</v>
      </c>
      <c r="C234" s="262" t="str">
        <f>INDEX(_INSTRUMENTS[TYPICAL],MATCH(MSIO4[[#This Row],[Tag]],_INSTRUMENTS[TAG],))</f>
        <v>MEAS_BIN_SRS</v>
      </c>
      <c r="D234" s="262"/>
      <c r="E234" s="273"/>
      <c r="F234" s="273"/>
      <c r="G234" s="273"/>
      <c r="H234" s="274"/>
    </row>
    <row r="235" spans="1:8" ht="15.5" thickBot="1" x14ac:dyDescent="0.45">
      <c r="A235" s="263" t="s">
        <v>631</v>
      </c>
      <c r="B235" s="262" t="str">
        <f>INDEX(_INSTRUMENT_TAGS[INITIAL_DESC],MATCH(MSIO4[[#This Row],[Tag]],_INSTRUMENT_TAGS[INITIAL_TAG1],))</f>
        <v>Hydraulics unit 1,       leaking pool             limit switch</v>
      </c>
      <c r="C235" s="262" t="str">
        <f>INDEX(_INSTRUMENTS[TYPICAL],MATCH(MSIO4[[#This Row],[Tag]],_INSTRUMENTS[TAG],))</f>
        <v>MEAS_BIN</v>
      </c>
      <c r="D235" s="262" t="s">
        <v>2970</v>
      </c>
      <c r="E235" s="273"/>
      <c r="F235" s="273"/>
      <c r="G235" s="273"/>
      <c r="H235" s="274"/>
    </row>
    <row r="236" spans="1:8" ht="15.5" thickBot="1" x14ac:dyDescent="0.45">
      <c r="A236" s="263" t="s">
        <v>625</v>
      </c>
      <c r="B236" s="262" t="str">
        <f>INDEX(_INSTRUMENT_TAGS[INITIAL_DESC],MATCH(MSIO4[[#This Row],[Tag]],_INSTRUMENT_TAGS[INITIAL_TAG1],))</f>
        <v>Hydraulics unit 1,       low oil level alarm</v>
      </c>
      <c r="C236" s="262" t="str">
        <f>INDEX(_INSTRUMENTS[TYPICAL],MATCH(MSIO4[[#This Row],[Tag]],_INSTRUMENTS[TAG],))</f>
        <v>MEAS_BIN</v>
      </c>
      <c r="D236" s="262" t="s">
        <v>2970</v>
      </c>
      <c r="E236" s="273"/>
      <c r="F236" s="273"/>
      <c r="G236" s="273"/>
      <c r="H236" s="274"/>
    </row>
    <row r="237" spans="1:8" ht="15.5" thickBot="1" x14ac:dyDescent="0.45">
      <c r="A237" s="263" t="s">
        <v>636</v>
      </c>
      <c r="B237" s="262" t="str">
        <f>INDEX(_INSTRUMENT_TAGS[INITIAL_DESC],MATCH(MSIO4[[#This Row],[Tag]],_INSTRUMENT_TAGS[INITIAL_TAG1],))</f>
        <v>Scraper conveyor 1       bed height level switch</v>
      </c>
      <c r="C237" s="262" t="str">
        <f>INDEX(_INSTRUMENTS[TYPICAL],MATCH(MSIO4[[#This Row],[Tag]],_INSTRUMENTS[TAG],))</f>
        <v>MEAS_BIN</v>
      </c>
      <c r="D237" s="262" t="s">
        <v>2970</v>
      </c>
      <c r="E237" s="273"/>
      <c r="F237" s="273"/>
      <c r="G237" s="273"/>
      <c r="H237" s="274"/>
    </row>
    <row r="238" spans="1:8" ht="15.5" thickBot="1" x14ac:dyDescent="0.45">
      <c r="A238" s="263" t="s">
        <v>641</v>
      </c>
      <c r="B238" s="262" t="str">
        <f>INDEX(_INSTRUMENT_TAGS[INITIAL_DESC],MATCH(MSIO4[[#This Row],[Tag]],_INSTRUMENT_TAGS[INITIAL_TAG1],))</f>
        <v>Unloading station 3,     block 3, blockage guard</v>
      </c>
      <c r="C238" s="262" t="str">
        <f>INDEX(_INSTRUMENTS[TYPICAL],MATCH(MSIO4[[#This Row],[Tag]],_INSTRUMENTS[TAG],))</f>
        <v>MEAS_BIN</v>
      </c>
      <c r="D238" s="262" t="s">
        <v>2970</v>
      </c>
      <c r="E238" s="273"/>
      <c r="F238" s="273"/>
      <c r="G238" s="273"/>
      <c r="H238" s="274"/>
    </row>
    <row r="239" spans="1:8" ht="15.5" thickBot="1" x14ac:dyDescent="0.45">
      <c r="A239" s="263" t="s">
        <v>620</v>
      </c>
      <c r="B239" s="262" t="str">
        <f>INDEX(_INSTRUMENT_TAGS[INITIAL_DESC],MATCH(MSIO4[[#This Row],[Tag]],_INSTRUMENT_TAGS[INITIAL_TAG1],))</f>
        <v>Unloading station 2,     block 2, blockage guard</v>
      </c>
      <c r="C239" s="262" t="str">
        <f>INDEX(_INSTRUMENTS[TYPICAL],MATCH(MSIO4[[#This Row],[Tag]],_INSTRUMENTS[TAG],))</f>
        <v>MEAS_BIN</v>
      </c>
      <c r="D239" s="262" t="s">
        <v>2970</v>
      </c>
      <c r="E239" s="273"/>
      <c r="F239" s="273"/>
      <c r="G239" s="273"/>
      <c r="H239" s="274"/>
    </row>
    <row r="240" spans="1:8" ht="15.5" thickBot="1" x14ac:dyDescent="0.45">
      <c r="A240" s="263" t="s">
        <v>666</v>
      </c>
      <c r="B240" s="262" t="str">
        <f>INDEX(_INSTRUMENT_TAGS[INITIAL_DESC],MATCH(MSIO4[[#This Row],[Tag]],_INSTRUMENT_TAGS[INITIAL_TAG1],))</f>
        <v>Unloading station 1,     block 1, blockage guard</v>
      </c>
      <c r="C240" s="262" t="str">
        <f>INDEX(_INSTRUMENTS[TYPICAL],MATCH(MSIO4[[#This Row],[Tag]],_INSTRUMENTS[TAG],))</f>
        <v>MEAS_BIN</v>
      </c>
      <c r="D240" s="262" t="s">
        <v>2970</v>
      </c>
      <c r="E240" s="273"/>
      <c r="F240" s="273"/>
      <c r="G240" s="273"/>
      <c r="H240" s="274"/>
    </row>
    <row r="241" spans="1:8" ht="15.5" thickBot="1" x14ac:dyDescent="0.45">
      <c r="A241" s="263" t="s">
        <v>647</v>
      </c>
      <c r="B241" s="262" t="str">
        <f>INDEX(_INSTRUMENT_TAGS[INITIAL_DESC],MATCH(MSIO4[[#This Row],[Tag]],_INSTRUMENT_TAGS[INITIAL_TAG1],))</f>
        <v>Scraper conveyor 1,      blockage guard</v>
      </c>
      <c r="C241" s="262" t="str">
        <f>INDEX(_INSTRUMENTS[TYPICAL],MATCH(MSIO4[[#This Row],[Tag]],_INSTRUMENTS[TAG],))</f>
        <v>MEAS_BIN</v>
      </c>
      <c r="D241" s="262" t="s">
        <v>2970</v>
      </c>
      <c r="E241" s="273"/>
      <c r="F241" s="273"/>
      <c r="G241" s="273"/>
      <c r="H241" s="274"/>
    </row>
    <row r="242" spans="1:8" ht="15.5" thickBot="1" x14ac:dyDescent="0.45">
      <c r="A242" s="263" t="s">
        <v>611</v>
      </c>
      <c r="B242" s="262" t="str">
        <f>INDEX(_INSTRUMENT_TAGS[INITIAL_DESC],MATCH(MSIO4[[#This Row],[Tag]],_INSTRUMENT_TAGS[INITIAL_TAG1],))</f>
        <v>Scraper conveyor 2,      turning point blockage guard</v>
      </c>
      <c r="C242" s="262" t="str">
        <f>INDEX(_INSTRUMENTS[TYPICAL],MATCH(MSIO4[[#This Row],[Tag]],_INSTRUMENTS[TAG],))</f>
        <v>MEAS_BIN</v>
      </c>
      <c r="D242" s="262" t="s">
        <v>2970</v>
      </c>
      <c r="E242" s="273"/>
      <c r="F242" s="273"/>
      <c r="G242" s="273"/>
      <c r="H242" s="274"/>
    </row>
    <row r="243" spans="1:8" ht="15.5" thickBot="1" x14ac:dyDescent="0.45">
      <c r="A243" s="263" t="s">
        <v>628</v>
      </c>
      <c r="B243" s="262" t="str">
        <f>INDEX(_INSTRUMENT_TAGS[INITIAL_DESC],MATCH(MSIO4[[#This Row],[Tag]],_INSTRUMENT_TAGS[INITIAL_TAG1],))</f>
        <v>Scraper conveyor 2,      fuel silo side           blockage guard</v>
      </c>
      <c r="C243" s="262" t="str">
        <f>INDEX(_INSTRUMENTS[TYPICAL],MATCH(MSIO4[[#This Row],[Tag]],_INSTRUMENTS[TAG],))</f>
        <v>MEAS_BIN</v>
      </c>
      <c r="D243" s="262" t="s">
        <v>2970</v>
      </c>
      <c r="E243" s="273"/>
      <c r="F243" s="273"/>
      <c r="G243" s="273"/>
      <c r="H243" s="274"/>
    </row>
    <row r="244" spans="1:8" ht="15.5" thickBot="1" x14ac:dyDescent="0.45">
      <c r="A244" s="263" t="s">
        <v>779</v>
      </c>
      <c r="B244" s="262" t="str">
        <f>INDEX(_INSTRUMENT_TAGS[INITIAL_DESC],MATCH(MSIO4[[#This Row],[Tag]],_INSTRUMENT_TAGS[INITIAL_TAG1],))</f>
        <v>Fuel silo discharge      screw blockage switch</v>
      </c>
      <c r="C244" s="262" t="str">
        <f>INDEX(_INSTRUMENTS[TYPICAL],MATCH(MSIO4[[#This Row],[Tag]],_INSTRUMENTS[TAG],))</f>
        <v>MEAS_BIN</v>
      </c>
      <c r="D244" s="262" t="s">
        <v>2970</v>
      </c>
      <c r="E244" s="273"/>
      <c r="F244" s="273"/>
      <c r="G244" s="273"/>
      <c r="H244" s="274"/>
    </row>
    <row r="245" spans="1:8" ht="15.5" thickBot="1" x14ac:dyDescent="0.45">
      <c r="A245" s="263" t="s">
        <v>782</v>
      </c>
      <c r="B245" s="262" t="str">
        <f>INDEX(_INSTRUMENT_TAGS[INITIAL_DESC],MATCH(MSIO4[[#This Row],[Tag]],_INSTRUMENT_TAGS[INITIAL_TAG1],))</f>
        <v>Fuel silo cross conveyor blockage switch</v>
      </c>
      <c r="C245" s="262" t="str">
        <f>INDEX(_INSTRUMENTS[TYPICAL],MATCH(MSIO4[[#This Row],[Tag]],_INSTRUMENTS[TAG],))</f>
        <v>MEAS_BIN</v>
      </c>
      <c r="D245" s="262" t="s">
        <v>2970</v>
      </c>
      <c r="E245" s="273"/>
      <c r="F245" s="273"/>
      <c r="G245" s="273"/>
      <c r="H245" s="274"/>
    </row>
    <row r="246" spans="1:8" ht="15.5" thickBot="1" x14ac:dyDescent="0.45">
      <c r="A246" s="263" t="s">
        <v>784</v>
      </c>
      <c r="B246" s="262" t="str">
        <f>INDEX(_INSTRUMENT_TAGS[INITIAL_DESC],MATCH(MSIO4[[#This Row],[Tag]],_INSTRUMENT_TAGS[INITIAL_TAG1],))</f>
        <v>Fuel feeding screw 1     blockage switch</v>
      </c>
      <c r="C246" s="262" t="str">
        <f>INDEX(_INSTRUMENTS[TYPICAL],MATCH(MSIO4[[#This Row],[Tag]],_INSTRUMENTS[TAG],))</f>
        <v>MEAS_BIN</v>
      </c>
      <c r="D246" s="262" t="s">
        <v>2970</v>
      </c>
      <c r="E246" s="273"/>
      <c r="F246" s="273"/>
      <c r="G246" s="273"/>
      <c r="H246" s="274"/>
    </row>
    <row r="247" spans="1:8" ht="15.5" thickBot="1" x14ac:dyDescent="0.45">
      <c r="A247" s="263" t="s">
        <v>787</v>
      </c>
      <c r="B247" s="262" t="str">
        <f>INDEX(_INSTRUMENT_TAGS[INITIAL_DESC],MATCH(MSIO4[[#This Row],[Tag]],_INSTRUMENT_TAGS[INITIAL_TAG1],))</f>
        <v>Fuel feeding screw 2     blockage switch</v>
      </c>
      <c r="C247" s="262" t="str">
        <f>INDEX(_INSTRUMENTS[TYPICAL],MATCH(MSIO4[[#This Row],[Tag]],_INSTRUMENTS[TAG],))</f>
        <v>MEAS_BIN</v>
      </c>
      <c r="D247" s="262" t="s">
        <v>2970</v>
      </c>
      <c r="E247" s="273"/>
      <c r="F247" s="273"/>
      <c r="G247" s="273"/>
      <c r="H247" s="274"/>
    </row>
    <row r="248" spans="1:8" ht="15.5" thickBot="1" x14ac:dyDescent="0.45">
      <c r="A248" s="263" t="s">
        <v>1472</v>
      </c>
      <c r="B248" s="262" t="str">
        <f>INDEX(_INSTRUMENT_TAGS[INITIAL_DESC],MATCH(MSIO4[[#This Row],[Tag]],_INSTRUMENT_TAGS[INITIAL_TAG1],))</f>
        <v>Lubrication alarm        screw discharger</v>
      </c>
      <c r="C248" s="262" t="str">
        <f>INDEX(_INSTRUMENTS[TYPICAL],MATCH(MSIO4[[#This Row],[Tag]],_INSTRUMENTS[TAG],))</f>
        <v>MEAS_BIN</v>
      </c>
      <c r="D248" s="262" t="s">
        <v>2970</v>
      </c>
      <c r="E248" s="273"/>
      <c r="F248" s="273"/>
      <c r="G248" s="273"/>
      <c r="H248" s="274"/>
    </row>
    <row r="249" spans="1:8" ht="15.5" thickBot="1" x14ac:dyDescent="0.45">
      <c r="A249" s="263" t="s">
        <v>1178</v>
      </c>
      <c r="B249" s="262" t="str">
        <f>INDEX(_INSTRUMENT_TAGS[INITIAL_DESC],MATCH(MSIO4[[#This Row],[Tag]],_INSTRUMENT_TAGS[INITIAL_TAG1],))</f>
        <v>Chemical tank 1          level switch</v>
      </c>
      <c r="C249" s="262" t="str">
        <f>INDEX(_INSTRUMENTS[TYPICAL],MATCH(MSIO4[[#This Row],[Tag]],_INSTRUMENTS[TAG],))</f>
        <v>MEAS_BIN</v>
      </c>
      <c r="D249" s="262" t="s">
        <v>2970</v>
      </c>
      <c r="E249" s="273"/>
      <c r="F249" s="273"/>
      <c r="G249" s="273"/>
      <c r="H249" s="274"/>
    </row>
    <row r="250" spans="1:8" ht="15.5" thickBot="1" x14ac:dyDescent="0.45">
      <c r="A250" s="263" t="s">
        <v>1182</v>
      </c>
      <c r="B250" s="262" t="str">
        <f>INDEX(_INSTRUMENT_TAGS[INITIAL_DESC],MATCH(MSIO4[[#This Row],[Tag]],_INSTRUMENT_TAGS[INITIAL_TAG1],))</f>
        <v>Chemical tank 2          level switch</v>
      </c>
      <c r="C250" s="262" t="str">
        <f>INDEX(_INSTRUMENTS[TYPICAL],MATCH(MSIO4[[#This Row],[Tag]],_INSTRUMENTS[TAG],))</f>
        <v>MEAS_BIN</v>
      </c>
      <c r="D250" s="262" t="s">
        <v>2970</v>
      </c>
      <c r="E250" s="273"/>
      <c r="F250" s="273"/>
      <c r="G250" s="273"/>
      <c r="H250" s="274"/>
    </row>
    <row r="251" spans="1:8" ht="15.5" thickBot="1" x14ac:dyDescent="0.45">
      <c r="A251" s="263" t="s">
        <v>1018</v>
      </c>
      <c r="B251" s="262" t="str">
        <f>INDEX(_INSTRUMENT_TAGS[INITIAL_DESC],MATCH(MSIO4[[#This Row],[Tag]],_INSTRUMENT_TAGS[INITIAL_TAG1],))</f>
        <v>Bottom ash container     level switch</v>
      </c>
      <c r="C251" s="262" t="str">
        <f>INDEX(_INSTRUMENTS[TYPICAL],MATCH(MSIO4[[#This Row],[Tag]],_INSTRUMENTS[TAG],))</f>
        <v>MEAS_BIN</v>
      </c>
      <c r="D251" s="262" t="s">
        <v>2970</v>
      </c>
      <c r="E251" s="273"/>
      <c r="F251" s="273"/>
      <c r="G251" s="273"/>
      <c r="H251" s="274"/>
    </row>
    <row r="252" spans="1:8" ht="15.5" thickBot="1" x14ac:dyDescent="0.45">
      <c r="A252" s="263" t="s">
        <v>1020</v>
      </c>
      <c r="B252" s="262" t="str">
        <f>INDEX(_INSTRUMENT_TAGS[INITIAL_DESC],MATCH(MSIO4[[#This Row],[Tag]],_INSTRUMENT_TAGS[INITIAL_TAG1],))</f>
        <v>Bottom ash container     level switch</v>
      </c>
      <c r="C252" s="262" t="str">
        <f>INDEX(_INSTRUMENTS[TYPICAL],MATCH(MSIO4[[#This Row],[Tag]],_INSTRUMENTS[TAG],))</f>
        <v>MEAS_BIN</v>
      </c>
      <c r="D252" s="262" t="s">
        <v>2970</v>
      </c>
      <c r="E252" s="273"/>
      <c r="F252" s="273"/>
      <c r="G252" s="273"/>
      <c r="H252" s="274"/>
    </row>
    <row r="253" spans="1:8" ht="15.5" hidden="1" thickBot="1" x14ac:dyDescent="0.45">
      <c r="A253" s="263" t="s">
        <v>860</v>
      </c>
      <c r="B253" s="262" t="str">
        <f>INDEX(_INSTRUMENT_TAGS[INITIAL_DESC],MATCH(MSIO4[[#This Row],[Tag]],_INSTRUMENT_TAGS[INITIAL_TAG1],))</f>
        <v>Fly ash container        level switch</v>
      </c>
      <c r="C253" s="262" t="str">
        <f>INDEX(_INSTRUMENTS[TYPICAL],MATCH(MSIO4[[#This Row],[Tag]],_INSTRUMENTS[TAG],))</f>
        <v>MEAS_BIN_DETAIL</v>
      </c>
      <c r="D253" s="262"/>
      <c r="E253" s="273"/>
      <c r="F253" s="273"/>
      <c r="G253" s="273"/>
      <c r="H253" s="274"/>
    </row>
    <row r="254" spans="1:8" ht="15.5" hidden="1" thickBot="1" x14ac:dyDescent="0.45">
      <c r="A254" s="263" t="s">
        <v>112</v>
      </c>
      <c r="B254" s="262" t="str">
        <f>INDEX(_INSTRUMENT_TAGS[INITIAL_DESC],MATCH(MSIO4[[#This Row],[Tag]],_INSTRUMENT_TAGS[INITIAL_TAG1],))</f>
        <v>Feed water tank level 1</v>
      </c>
      <c r="C254" s="262" t="str">
        <f>INDEX(_INSTRUMENTS[TYPICAL],MATCH(MSIO4[[#This Row],[Tag]],_INSTRUMENTS[TAG],))</f>
        <v>MEAS_ANA</v>
      </c>
      <c r="D254" s="262"/>
      <c r="E254" s="273"/>
      <c r="F254" s="273"/>
      <c r="G254" s="273"/>
      <c r="H254" s="274"/>
    </row>
    <row r="255" spans="1:8" ht="15.5" hidden="1" thickBot="1" x14ac:dyDescent="0.45">
      <c r="A255" s="263" t="s">
        <v>115</v>
      </c>
      <c r="B255" s="262" t="str">
        <f>INDEX(_INSTRUMENT_TAGS[INITIAL_DESC],MATCH(MSIO4[[#This Row],[Tag]],_INSTRUMENT_TAGS[INITIAL_TAG1],))</f>
        <v>Feed water tank level 2</v>
      </c>
      <c r="C255" s="262" t="str">
        <f>INDEX(_INSTRUMENTS[TYPICAL],MATCH(MSIO4[[#This Row],[Tag]],_INSTRUMENTS[TAG],))</f>
        <v>MEAS_ANA</v>
      </c>
      <c r="D255" s="262"/>
      <c r="E255" s="273"/>
      <c r="F255" s="273"/>
      <c r="G255" s="273"/>
      <c r="H255" s="274"/>
    </row>
    <row r="256" spans="1:8" ht="15.5" hidden="1" thickBot="1" x14ac:dyDescent="0.45">
      <c r="A256" s="263" t="s">
        <v>391</v>
      </c>
      <c r="B256" s="262" t="str">
        <f>INDEX(_INSTRUMENT_TAGS[INITIAL_DESC],MATCH(MSIO4[[#This Row],[Tag]],_INSTRUMENT_TAGS[INITIAL_TAG1],))</f>
        <v>Steam accumulator level 1</v>
      </c>
      <c r="C256" s="262" t="str">
        <f>INDEX(_INSTRUMENTS[TYPICAL],MATCH(MSIO4[[#This Row],[Tag]],_INSTRUMENTS[TAG],))</f>
        <v>MEAS_ANA</v>
      </c>
      <c r="D256" s="262"/>
      <c r="E256" s="273"/>
      <c r="F256" s="273"/>
      <c r="G256" s="273"/>
      <c r="H256" s="274"/>
    </row>
    <row r="257" spans="1:8" ht="15.5" hidden="1" thickBot="1" x14ac:dyDescent="0.45">
      <c r="A257" s="263" t="s">
        <v>384</v>
      </c>
      <c r="B257" s="262" t="str">
        <f>INDEX(_INSTRUMENT_TAGS[INITIAL_DESC],MATCH(MSIO4[[#This Row],[Tag]],_INSTRUMENT_TAGS[INITIAL_TAG1],))</f>
        <v>Steam accumulator level 2</v>
      </c>
      <c r="C257" s="262" t="str">
        <f>INDEX(_INSTRUMENTS[TYPICAL],MATCH(MSIO4[[#This Row],[Tag]],_INSTRUMENTS[TAG],))</f>
        <v>MEAS_ANA</v>
      </c>
      <c r="D257" s="262"/>
      <c r="E257" s="273"/>
      <c r="F257" s="273"/>
      <c r="G257" s="273"/>
      <c r="H257" s="274"/>
    </row>
    <row r="258" spans="1:8" ht="15.5" hidden="1" thickBot="1" x14ac:dyDescent="0.45">
      <c r="A258" s="263" t="s">
        <v>1208</v>
      </c>
      <c r="B258" s="262" t="str">
        <f>INDEX(_INSTRUMENT_TAGS[INITIAL_DESC],MATCH(MSIO4[[#This Row],[Tag]],_INSTRUMENT_TAGS[INITIAL_TAG1],))</f>
        <v>Steam drum level 1</v>
      </c>
      <c r="C258" s="262" t="str">
        <f>INDEX(_INSTRUMENTS[TYPICAL],MATCH(MSIO4[[#This Row],[Tag]],_INSTRUMENTS[TAG],))</f>
        <v>MEAS_ANA_SRS</v>
      </c>
      <c r="D258" s="262"/>
      <c r="E258" s="273"/>
      <c r="F258" s="273"/>
      <c r="G258" s="273"/>
      <c r="H258" s="274"/>
    </row>
    <row r="259" spans="1:8" ht="15.5" hidden="1" thickBot="1" x14ac:dyDescent="0.45">
      <c r="A259" s="263" t="s">
        <v>1225</v>
      </c>
      <c r="B259" s="262" t="str">
        <f>INDEX(_INSTRUMENT_TAGS[INITIAL_DESC],MATCH(MSIO4[[#This Row],[Tag]],_INSTRUMENT_TAGS[INITIAL_TAG1],))</f>
        <v>Steam drum level 2</v>
      </c>
      <c r="C259" s="262" t="str">
        <f>INDEX(_INSTRUMENTS[TYPICAL],MATCH(MSIO4[[#This Row],[Tag]],_INSTRUMENTS[TAG],))</f>
        <v>MEAS_ANA_SRS</v>
      </c>
      <c r="D259" s="262"/>
      <c r="E259" s="273"/>
      <c r="F259" s="273"/>
      <c r="G259" s="273"/>
      <c r="H259" s="274"/>
    </row>
    <row r="260" spans="1:8" ht="15.5" hidden="1" thickBot="1" x14ac:dyDescent="0.45">
      <c r="A260" s="263" t="s">
        <v>1226</v>
      </c>
      <c r="B260" s="262" t="str">
        <f>INDEX(_INSTRUMENT_TAGS[INITIAL_DESC],MATCH(MSIO4[[#This Row],[Tag]],_INSTRUMENT_TAGS[INITIAL_TAG1],))</f>
        <v>Steam drum level 3</v>
      </c>
      <c r="C260" s="262" t="str">
        <f>INDEX(_INSTRUMENTS[TYPICAL],MATCH(MSIO4[[#This Row],[Tag]],_INSTRUMENTS[TAG],))</f>
        <v>MEAS_ANA_SRS</v>
      </c>
      <c r="D260" s="262"/>
      <c r="E260" s="273"/>
      <c r="F260" s="273"/>
      <c r="G260" s="273"/>
      <c r="H260" s="274"/>
    </row>
    <row r="261" spans="1:8" ht="15.5" hidden="1" thickBot="1" x14ac:dyDescent="0.45">
      <c r="A261" s="263" t="s">
        <v>1348</v>
      </c>
      <c r="B261" s="262" t="str">
        <f>INDEX(_INSTRUMENT_TAGS[INITIAL_DESC],MATCH(MSIO4[[#This Row],[Tag]],_INSTRUMENT_TAGS[INITIAL_TAG1],))</f>
        <v xml:space="preserve">Unloading station 1 level </v>
      </c>
      <c r="C261" s="262" t="str">
        <f>INDEX(_INSTRUMENTS[TYPICAL],MATCH(MSIO4[[#This Row],[Tag]],_INSTRUMENTS[TAG],))</f>
        <v>MEAS_ANA</v>
      </c>
      <c r="D261" s="262"/>
      <c r="E261" s="273"/>
      <c r="F261" s="273"/>
      <c r="G261" s="273"/>
      <c r="H261" s="274"/>
    </row>
    <row r="262" spans="1:8" ht="15.5" hidden="1" thickBot="1" x14ac:dyDescent="0.45">
      <c r="A262" s="263" t="s">
        <v>1349</v>
      </c>
      <c r="B262" s="262" t="str">
        <f>INDEX(_INSTRUMENT_TAGS[INITIAL_DESC],MATCH(MSIO4[[#This Row],[Tag]],_INSTRUMENT_TAGS[INITIAL_TAG1],))</f>
        <v xml:space="preserve">Unloading station 3 level </v>
      </c>
      <c r="C262" s="262" t="str">
        <f>INDEX(_INSTRUMENTS[TYPICAL],MATCH(MSIO4[[#This Row],[Tag]],_INSTRUMENTS[TAG],))</f>
        <v>MEAS_ANA</v>
      </c>
      <c r="D262" s="262"/>
      <c r="E262" s="273"/>
      <c r="F262" s="273"/>
      <c r="G262" s="273"/>
      <c r="H262" s="274"/>
    </row>
    <row r="263" spans="1:8" ht="15.5" hidden="1" thickBot="1" x14ac:dyDescent="0.45">
      <c r="A263" s="263" t="s">
        <v>1350</v>
      </c>
      <c r="B263" s="262" t="str">
        <f>INDEX(_INSTRUMENT_TAGS[INITIAL_DESC],MATCH(MSIO4[[#This Row],[Tag]],_INSTRUMENT_TAGS[INITIAL_TAG1],))</f>
        <v xml:space="preserve">Unloading station 2 level </v>
      </c>
      <c r="C263" s="262" t="str">
        <f>INDEX(_INSTRUMENTS[TYPICAL],MATCH(MSIO4[[#This Row],[Tag]],_INSTRUMENTS[TAG],))</f>
        <v>MEAS_ANA</v>
      </c>
      <c r="D263" s="262"/>
      <c r="E263" s="273"/>
      <c r="F263" s="273"/>
      <c r="G263" s="273"/>
      <c r="H263" s="274"/>
    </row>
    <row r="264" spans="1:8" ht="15.5" hidden="1" thickBot="1" x14ac:dyDescent="0.45">
      <c r="A264" s="263" t="s">
        <v>789</v>
      </c>
      <c r="B264" s="262" t="str">
        <f>INDEX(_INSTRUMENT_TAGS[INITIAL_DESC],MATCH(MSIO4[[#This Row],[Tag]],_INSTRUMENT_TAGS[INITIAL_TAG1],))</f>
        <v>Fuel silo level radar 1</v>
      </c>
      <c r="C264" s="262" t="str">
        <f>INDEX(_INSTRUMENTS[TYPICAL],MATCH(MSIO4[[#This Row],[Tag]],_INSTRUMENTS[TAG],))</f>
        <v>MEAS_ANA_240V</v>
      </c>
      <c r="D264" s="262"/>
      <c r="E264" s="273"/>
      <c r="F264" s="273"/>
      <c r="G264" s="273"/>
      <c r="H264" s="274"/>
    </row>
    <row r="265" spans="1:8" ht="15.5" hidden="1" thickBot="1" x14ac:dyDescent="0.45">
      <c r="A265" s="263" t="s">
        <v>1441</v>
      </c>
      <c r="B265" s="262" t="str">
        <f>INDEX(_INSTRUMENT_TAGS[INITIAL_DESC],MATCH(MSIO4[[#This Row],[Tag]],_INSTRUMENT_TAGS[INITIAL_TAG1],))</f>
        <v>Fuel silo level radar 2</v>
      </c>
      <c r="C265" s="262" t="str">
        <f>INDEX(_INSTRUMENTS[TYPICAL],MATCH(MSIO4[[#This Row],[Tag]],_INSTRUMENTS[TAG],))</f>
        <v>MEAS_ANA_240V</v>
      </c>
      <c r="D265" s="262"/>
      <c r="E265" s="273"/>
      <c r="F265" s="273"/>
      <c r="G265" s="273"/>
      <c r="H265" s="274"/>
    </row>
    <row r="266" spans="1:8" ht="15.5" hidden="1" thickBot="1" x14ac:dyDescent="0.45">
      <c r="A266" s="263" t="s">
        <v>790</v>
      </c>
      <c r="B266" s="262" t="str">
        <f>INDEX(_INSTRUMENT_TAGS[INITIAL_DESC],MATCH(MSIO4[[#This Row],[Tag]],_INSTRUMENT_TAGS[INITIAL_TAG1],))</f>
        <v>Fuel pocket level</v>
      </c>
      <c r="C266" s="262" t="str">
        <f>INDEX(_INSTRUMENTS[TYPICAL],MATCH(MSIO4[[#This Row],[Tag]],_INSTRUMENTS[TAG],))</f>
        <v>MEAS_ANA_240V</v>
      </c>
      <c r="D266" s="262"/>
      <c r="E266" s="273"/>
      <c r="F266" s="273"/>
      <c r="G266" s="273"/>
      <c r="H266" s="274"/>
    </row>
    <row r="267" spans="1:8" ht="15.5" hidden="1" thickBot="1" x14ac:dyDescent="0.45">
      <c r="A267" s="263" t="s">
        <v>1021</v>
      </c>
      <c r="B267" s="262" t="str">
        <f>INDEX(_INSTRUMENT_TAGS[INITIAL_DESC],MATCH(MSIO4[[#This Row],[Tag]],_INSTRUMENT_TAGS[INITIAL_TAG1],))</f>
        <v>Recycled bed material    hopper level switch</v>
      </c>
      <c r="C267" s="262" t="str">
        <f>INDEX(_INSTRUMENTS[TYPICAL],MATCH(MSIO4[[#This Row],[Tag]],_INSTRUMENTS[TAG],))</f>
        <v>MEAS_ANA_DETAIL</v>
      </c>
      <c r="D267" s="262"/>
      <c r="E267" s="273"/>
      <c r="F267" s="273"/>
      <c r="G267" s="273"/>
      <c r="H267" s="274"/>
    </row>
    <row r="268" spans="1:8" ht="15.5" hidden="1" thickBot="1" x14ac:dyDescent="0.45">
      <c r="A268" s="263" t="s">
        <v>1023</v>
      </c>
      <c r="B268" s="262" t="str">
        <f>INDEX(_INSTRUMENT_TAGS[INITIAL_DESC],MATCH(MSIO4[[#This Row],[Tag]],_INSTRUMENT_TAGS[INITIAL_TAG1],))</f>
        <v>Sand silo level          measurement</v>
      </c>
      <c r="C268" s="262" t="str">
        <f>INDEX(_INSTRUMENTS[TYPICAL],MATCH(MSIO4[[#This Row],[Tag]],_INSTRUMENTS[TAG],))</f>
        <v>MEAS_ANA</v>
      </c>
      <c r="D268" s="262"/>
      <c r="E268" s="273"/>
      <c r="F268" s="273"/>
      <c r="G268" s="273"/>
      <c r="H268" s="274"/>
    </row>
    <row r="269" spans="1:8" ht="15.5" thickBot="1" x14ac:dyDescent="0.45">
      <c r="A269" s="263" t="s">
        <v>714</v>
      </c>
      <c r="B269" s="262" t="str">
        <f>INDEX(_INSTRUMENT_TAGS[INITIAL_DESC],MATCH(MSIO4[[#This Row],[Tag]],_INSTRUMENT_TAGS[INITIAL_TAG1],))</f>
        <v>Hydraulics unit 1,       block 1, pressure switch</v>
      </c>
      <c r="C269" s="262" t="str">
        <f>INDEX(_INSTRUMENTS[TYPICAL],MATCH(MSIO4[[#This Row],[Tag]],_INSTRUMENTS[TAG],))</f>
        <v>MEAS_BIN</v>
      </c>
      <c r="D269" s="262" t="s">
        <v>2970</v>
      </c>
      <c r="E269" s="273"/>
      <c r="F269" s="273"/>
      <c r="G269" s="273"/>
      <c r="H269" s="274"/>
    </row>
    <row r="270" spans="1:8" ht="15.5" thickBot="1" x14ac:dyDescent="0.45">
      <c r="A270" s="263" t="s">
        <v>716</v>
      </c>
      <c r="B270" s="262" t="str">
        <f>INDEX(_INSTRUMENT_TAGS[INITIAL_DESC],MATCH(MSIO4[[#This Row],[Tag]],_INSTRUMENT_TAGS[INITIAL_TAG1],))</f>
        <v>Hydraulics unit 1,       block 2, pressure switch</v>
      </c>
      <c r="C270" s="262" t="str">
        <f>INDEX(_INSTRUMENTS[TYPICAL],MATCH(MSIO4[[#This Row],[Tag]],_INSTRUMENTS[TAG],))</f>
        <v>MEAS_BIN</v>
      </c>
      <c r="D270" s="262" t="s">
        <v>2970</v>
      </c>
      <c r="E270" s="273"/>
      <c r="F270" s="273"/>
      <c r="G270" s="273"/>
      <c r="H270" s="274"/>
    </row>
    <row r="271" spans="1:8" ht="15.5" thickBot="1" x14ac:dyDescent="0.45">
      <c r="A271" s="263" t="s">
        <v>1347</v>
      </c>
      <c r="B271" s="262" t="str">
        <f>INDEX(_INSTRUMENT_TAGS[INITIAL_DESC],MATCH(MSIO4[[#This Row],[Tag]],_INSTRUMENT_TAGS[INITIAL_TAG1],))</f>
        <v>Hydraulics unit 1,       block 3, pressure switch</v>
      </c>
      <c r="C271" s="262" t="str">
        <f>INDEX(_INSTRUMENTS[TYPICAL],MATCH(MSIO4[[#This Row],[Tag]],_INSTRUMENTS[TAG],))</f>
        <v>MEAS_BIN</v>
      </c>
      <c r="D271" s="262" t="s">
        <v>2970</v>
      </c>
      <c r="E271" s="273"/>
      <c r="F271" s="273"/>
      <c r="G271" s="273"/>
      <c r="H271" s="274"/>
    </row>
    <row r="272" spans="1:8" ht="15.5" thickBot="1" x14ac:dyDescent="0.45">
      <c r="A272" s="263" t="s">
        <v>712</v>
      </c>
      <c r="B272" s="262" t="str">
        <f>INDEX(_INSTRUMENT_TAGS[INITIAL_DESC],MATCH(MSIO4[[#This Row],[Tag]],_INSTRUMENT_TAGS[INITIAL_TAG1],))</f>
        <v>Hydraulic oil return     block 1 filter           pressure switch</v>
      </c>
      <c r="C272" s="262" t="str">
        <f>INDEX(_INSTRUMENTS[TYPICAL],MATCH(MSIO4[[#This Row],[Tag]],_INSTRUMENTS[TAG],))</f>
        <v>MEAS_BIN</v>
      </c>
      <c r="D272" s="262" t="s">
        <v>2970</v>
      </c>
      <c r="E272" s="273"/>
      <c r="F272" s="273"/>
      <c r="G272" s="273"/>
      <c r="H272" s="274"/>
    </row>
    <row r="273" spans="1:8" ht="15.5" thickBot="1" x14ac:dyDescent="0.45">
      <c r="A273" s="263" t="s">
        <v>1358</v>
      </c>
      <c r="B273" s="262" t="str">
        <f>INDEX(_INSTRUMENT_TAGS[INITIAL_DESC],MATCH(MSIO4[[#This Row],[Tag]],_INSTRUMENT_TAGS[INITIAL_TAG1],))</f>
        <v>Hydraulic oil return     block 2 filter           pressure switch</v>
      </c>
      <c r="C273" s="262" t="str">
        <f>INDEX(_INSTRUMENTS[TYPICAL],MATCH(MSIO4[[#This Row],[Tag]],_INSTRUMENTS[TAG],))</f>
        <v>MEAS_BIN</v>
      </c>
      <c r="D273" s="262" t="s">
        <v>2970</v>
      </c>
      <c r="E273" s="273"/>
      <c r="F273" s="273"/>
      <c r="G273" s="273"/>
      <c r="H273" s="274"/>
    </row>
    <row r="274" spans="1:8" ht="15.5" thickBot="1" x14ac:dyDescent="0.45">
      <c r="A274" s="263" t="s">
        <v>1357</v>
      </c>
      <c r="B274" s="262" t="str">
        <f>INDEX(_INSTRUMENT_TAGS[INITIAL_DESC],MATCH(MSIO4[[#This Row],[Tag]],_INSTRUMENT_TAGS[INITIAL_TAG1],))</f>
        <v>Hydraulic oil return     block 3 filter           pressure switch</v>
      </c>
      <c r="C274" s="262" t="str">
        <f>INDEX(_INSTRUMENTS[TYPICAL],MATCH(MSIO4[[#This Row],[Tag]],_INSTRUMENTS[TAG],))</f>
        <v>MEAS_BIN</v>
      </c>
      <c r="D274" s="262" t="s">
        <v>2970</v>
      </c>
      <c r="E274" s="273"/>
      <c r="F274" s="273"/>
      <c r="G274" s="273"/>
      <c r="H274" s="274"/>
    </row>
    <row r="275" spans="1:8" ht="15.5" hidden="1" thickBot="1" x14ac:dyDescent="0.45">
      <c r="A275" s="263" t="s">
        <v>166</v>
      </c>
      <c r="B275" s="262" t="str">
        <f>INDEX(_INSTRUMENT_TAGS[INITIAL_DESC],MATCH(MSIO4[[#This Row],[Tag]],_INSTRUMENT_TAGS[INITIAL_TAG1],))</f>
        <v>Feed water pump 1        pressure side pressure</v>
      </c>
      <c r="C275" s="262" t="str">
        <f>INDEX(_INSTRUMENTS[TYPICAL],MATCH(MSIO4[[#This Row],[Tag]],_INSTRUMENTS[TAG],))</f>
        <v>MEAS_ANA</v>
      </c>
      <c r="D275" s="262"/>
      <c r="E275" s="273"/>
      <c r="F275" s="273"/>
      <c r="G275" s="273"/>
      <c r="H275" s="274"/>
    </row>
    <row r="276" spans="1:8" ht="15.5" hidden="1" thickBot="1" x14ac:dyDescent="0.45">
      <c r="A276" s="263" t="s">
        <v>153</v>
      </c>
      <c r="B276" s="262" t="str">
        <f>INDEX(_INSTRUMENT_TAGS[INITIAL_DESC],MATCH(MSIO4[[#This Row],[Tag]],_INSTRUMENT_TAGS[INITIAL_TAG1],))</f>
        <v>Feed water pump 2        pressure side pressure</v>
      </c>
      <c r="C276" s="262" t="str">
        <f>INDEX(_INSTRUMENTS[TYPICAL],MATCH(MSIO4[[#This Row],[Tag]],_INSTRUMENTS[TAG],))</f>
        <v>MEAS_ANA</v>
      </c>
      <c r="D276" s="262"/>
      <c r="E276" s="273"/>
      <c r="F276" s="273"/>
      <c r="G276" s="273"/>
      <c r="H276" s="274"/>
    </row>
    <row r="277" spans="1:8" ht="15.5" hidden="1" thickBot="1" x14ac:dyDescent="0.45">
      <c r="A277" s="263" t="s">
        <v>147</v>
      </c>
      <c r="B277" s="262" t="str">
        <f>INDEX(_INSTRUMENT_TAGS[INITIAL_DESC],MATCH(MSIO4[[#This Row],[Tag]],_INSTRUMENT_TAGS[INITIAL_TAG1],))</f>
        <v>Feed water pressure      before valve</v>
      </c>
      <c r="C277" s="262" t="str">
        <f>INDEX(_INSTRUMENTS[TYPICAL],MATCH(MSIO4[[#This Row],[Tag]],_INSTRUMENTS[TAG],))</f>
        <v>MEAS_ANA</v>
      </c>
      <c r="D277" s="262"/>
      <c r="E277" s="273"/>
      <c r="F277" s="273"/>
      <c r="G277" s="273"/>
      <c r="H277" s="274"/>
    </row>
    <row r="278" spans="1:8" ht="15.5" hidden="1" thickBot="1" x14ac:dyDescent="0.45">
      <c r="A278" s="263" t="s">
        <v>118</v>
      </c>
      <c r="B278" s="262" t="str">
        <f>INDEX(_INSTRUMENT_TAGS[INITIAL_DESC],MATCH(MSIO4[[#This Row],[Tag]],_INSTRUMENT_TAGS[INITIAL_TAG1],))</f>
        <v>Feed water pressure      after valve</v>
      </c>
      <c r="C278" s="262" t="str">
        <f>INDEX(_INSTRUMENTS[TYPICAL],MATCH(MSIO4[[#This Row],[Tag]],_INSTRUMENTS[TAG],))</f>
        <v>MEAS_ANA</v>
      </c>
      <c r="D278" s="262"/>
      <c r="E278" s="273"/>
      <c r="F278" s="273"/>
      <c r="G278" s="273"/>
      <c r="H278" s="274"/>
    </row>
    <row r="279" spans="1:8" ht="15.5" hidden="1" thickBot="1" x14ac:dyDescent="0.45">
      <c r="A279" s="263" t="s">
        <v>158</v>
      </c>
      <c r="B279" s="262" t="str">
        <f>INDEX(_INSTRUMENT_TAGS[INITIAL_DESC],MATCH(MSIO4[[#This Row],[Tag]],_INSTRUMENT_TAGS[INITIAL_TAG1],))</f>
        <v>FW suction line strainer pressure diff.</v>
      </c>
      <c r="C279" s="262" t="str">
        <f>INDEX(_INSTRUMENTS[TYPICAL],MATCH(MSIO4[[#This Row],[Tag]],_INSTRUMENTS[TAG],))</f>
        <v>MEAS_ANA</v>
      </c>
      <c r="D279" s="262"/>
      <c r="E279" s="273"/>
      <c r="F279" s="273"/>
      <c r="G279" s="273"/>
      <c r="H279" s="274"/>
    </row>
    <row r="280" spans="1:8" ht="15.5" hidden="1" thickBot="1" x14ac:dyDescent="0.45">
      <c r="A280" s="263" t="s">
        <v>163</v>
      </c>
      <c r="B280" s="262" t="str">
        <f>INDEX(_INSTRUMENT_TAGS[INITIAL_DESC],MATCH(MSIO4[[#This Row],[Tag]],_INSTRUMENT_TAGS[INITIAL_TAG1],))</f>
        <v>FW suction line strainer pressure diff.</v>
      </c>
      <c r="C280" s="262" t="str">
        <f>INDEX(_INSTRUMENTS[TYPICAL],MATCH(MSIO4[[#This Row],[Tag]],_INSTRUMENTS[TAG],))</f>
        <v>MEAS_ANA</v>
      </c>
      <c r="D280" s="262"/>
      <c r="E280" s="273"/>
      <c r="F280" s="273"/>
      <c r="G280" s="273"/>
      <c r="H280" s="274"/>
    </row>
    <row r="281" spans="1:8" ht="15.5" hidden="1" thickBot="1" x14ac:dyDescent="0.45">
      <c r="A281" s="263" t="s">
        <v>1025</v>
      </c>
      <c r="B281" s="262" t="str">
        <f>INDEX(_INSTRUMENT_TAGS[INITIAL_DESC],MATCH(MSIO4[[#This Row],[Tag]],_INSTRUMENT_TAGS[INITIAL_TAG1],))</f>
        <v>Cooling water pressure   before pump</v>
      </c>
      <c r="C281" s="262" t="str">
        <f>INDEX(_INSTRUMENTS[TYPICAL],MATCH(MSIO4[[#This Row],[Tag]],_INSTRUMENTS[TAG],))</f>
        <v>MEAS_ANA</v>
      </c>
      <c r="D281" s="262"/>
      <c r="E281" s="273"/>
      <c r="F281" s="273"/>
      <c r="G281" s="273"/>
      <c r="H281" s="274"/>
    </row>
    <row r="282" spans="1:8" ht="15.5" hidden="1" thickBot="1" x14ac:dyDescent="0.45">
      <c r="A282" s="263" t="s">
        <v>107</v>
      </c>
      <c r="B282" s="262" t="str">
        <f>INDEX(_INSTRUMENT_TAGS[INITIAL_DESC],MATCH(MSIO4[[#This Row],[Tag]],_INSTRUMENT_TAGS[INITIAL_TAG1],))</f>
        <v>Feed water tank pressure</v>
      </c>
      <c r="C282" s="262" t="str">
        <f>INDEX(_INSTRUMENTS[TYPICAL],MATCH(MSIO4[[#This Row],[Tag]],_INSTRUMENTS[TAG],))</f>
        <v>MEAS_ANA</v>
      </c>
      <c r="D282" s="262"/>
      <c r="E282" s="273"/>
      <c r="F282" s="273"/>
      <c r="G282" s="273"/>
      <c r="H282" s="274"/>
    </row>
    <row r="283" spans="1:8" ht="15.5" hidden="1" thickBot="1" x14ac:dyDescent="0.45">
      <c r="A283" s="263" t="s">
        <v>206</v>
      </c>
      <c r="B283" s="262" t="str">
        <f>INDEX(_INSTRUMENT_TAGS[INITIAL_DESC],MATCH(MSIO4[[#This Row],[Tag]],_INSTRUMENT_TAGS[INITIAL_TAG1],))</f>
        <v>Steam drum pressure 1</v>
      </c>
      <c r="C283" s="262" t="str">
        <f>INDEX(_INSTRUMENTS[TYPICAL],MATCH(MSIO4[[#This Row],[Tag]],_INSTRUMENTS[TAG],))</f>
        <v>MEAS_ANA_SRS</v>
      </c>
      <c r="D283" s="262"/>
      <c r="E283" s="273"/>
      <c r="F283" s="273"/>
      <c r="G283" s="273"/>
      <c r="H283" s="274"/>
    </row>
    <row r="284" spans="1:8" ht="15.5" hidden="1" thickBot="1" x14ac:dyDescent="0.45">
      <c r="A284" s="263" t="s">
        <v>198</v>
      </c>
      <c r="B284" s="262" t="str">
        <f>INDEX(_INSTRUMENT_TAGS[INITIAL_DESC],MATCH(MSIO4[[#This Row],[Tag]],_INSTRUMENT_TAGS[INITIAL_TAG1],))</f>
        <v>Steam drum pressure 2</v>
      </c>
      <c r="C284" s="262" t="str">
        <f>INDEX(_INSTRUMENTS[TYPICAL],MATCH(MSIO4[[#This Row],[Tag]],_INSTRUMENTS[TAG],))</f>
        <v>MEAS_ANA_SRS</v>
      </c>
      <c r="D284" s="262"/>
      <c r="E284" s="273"/>
      <c r="F284" s="273"/>
      <c r="G284" s="273"/>
      <c r="H284" s="274"/>
    </row>
    <row r="285" spans="1:8" ht="15.5" hidden="1" thickBot="1" x14ac:dyDescent="0.45">
      <c r="A285" s="263" t="s">
        <v>382</v>
      </c>
      <c r="B285" s="262" t="str">
        <f>INDEX(_INSTRUMENT_TAGS[INITIAL_DESC],MATCH(MSIO4[[#This Row],[Tag]],_INSTRUMENT_TAGS[INITIAL_TAG1],))</f>
        <v>Main steam pressure</v>
      </c>
      <c r="C285" s="262" t="str">
        <f>INDEX(_INSTRUMENTS[TYPICAL],MATCH(MSIO4[[#This Row],[Tag]],_INSTRUMENTS[TAG],))</f>
        <v>MEAS_ANA</v>
      </c>
      <c r="D285" s="262"/>
      <c r="E285" s="273"/>
      <c r="F285" s="273"/>
      <c r="G285" s="273"/>
      <c r="H285" s="274"/>
    </row>
    <row r="286" spans="1:8" ht="15.5" hidden="1" thickBot="1" x14ac:dyDescent="0.45">
      <c r="A286" s="263" t="s">
        <v>368</v>
      </c>
      <c r="B286" s="262" t="str">
        <f>INDEX(_INSTRUMENT_TAGS[INITIAL_DESC],MATCH(MSIO4[[#This Row],[Tag]],_INSTRUMENT_TAGS[INITIAL_TAG1],))</f>
        <v xml:space="preserve">Steam outlet pressure    from accumulator </v>
      </c>
      <c r="C286" s="262" t="str">
        <f>INDEX(_INSTRUMENTS[TYPICAL],MATCH(MSIO4[[#This Row],[Tag]],_INSTRUMENTS[TAG],))</f>
        <v>MEAS_ANA_SRS</v>
      </c>
      <c r="D286" s="262"/>
      <c r="E286" s="273"/>
      <c r="F286" s="273"/>
      <c r="G286" s="273"/>
      <c r="H286" s="274"/>
    </row>
    <row r="287" spans="1:8" ht="15.5" hidden="1" thickBot="1" x14ac:dyDescent="0.45">
      <c r="A287" s="263" t="s">
        <v>371</v>
      </c>
      <c r="B287" s="262" t="str">
        <f>INDEX(_INSTRUMENT_TAGS[INITIAL_DESC],MATCH(MSIO4[[#This Row],[Tag]],_INSTRUMENT_TAGS[INITIAL_TAG1],))</f>
        <v>Accumulator pressure</v>
      </c>
      <c r="C287" s="262" t="str">
        <f>INDEX(_INSTRUMENTS[TYPICAL],MATCH(MSIO4[[#This Row],[Tag]],_INSTRUMENTS[TAG],))</f>
        <v>MEAS_ANA</v>
      </c>
      <c r="D287" s="262"/>
      <c r="E287" s="273"/>
      <c r="F287" s="273"/>
      <c r="G287" s="273"/>
      <c r="H287" s="274"/>
    </row>
    <row r="288" spans="1:8" ht="15.5" hidden="1" thickBot="1" x14ac:dyDescent="0.45">
      <c r="A288" s="263" t="s">
        <v>388</v>
      </c>
      <c r="B288" s="262" t="str">
        <f>INDEX(_INSTRUMENT_TAGS[INITIAL_DESC],MATCH(MSIO4[[#This Row],[Tag]],_INSTRUMENT_TAGS[INITIAL_TAG1],))</f>
        <v>Accumulator pressure</v>
      </c>
      <c r="C288" s="262" t="str">
        <f>INDEX(_INSTRUMENTS[TYPICAL],MATCH(MSIO4[[#This Row],[Tag]],_INSTRUMENTS[TAG],))</f>
        <v>MEAS_ANA</v>
      </c>
      <c r="D288" s="262"/>
      <c r="E288" s="273"/>
      <c r="F288" s="273"/>
      <c r="G288" s="273"/>
      <c r="H288" s="274"/>
    </row>
    <row r="289" spans="1:8" ht="15.5" hidden="1" thickBot="1" x14ac:dyDescent="0.45">
      <c r="A289" s="263" t="s">
        <v>423</v>
      </c>
      <c r="B289" s="262" t="str">
        <f>INDEX(_INSTRUMENT_TAGS[INITIAL_DESC],MATCH(MSIO4[[#This Row],[Tag]],_INSTRUMENT_TAGS[INITIAL_TAG1],))</f>
        <v>Primary air pressure</v>
      </c>
      <c r="C289" s="262" t="str">
        <f>INDEX(_INSTRUMENTS[TYPICAL],MATCH(MSIO4[[#This Row],[Tag]],_INSTRUMENTS[TAG],))</f>
        <v>MEAS_ANA_SRS</v>
      </c>
      <c r="D289" s="262"/>
      <c r="E289" s="273"/>
      <c r="F289" s="273"/>
      <c r="G289" s="273"/>
      <c r="H289" s="274"/>
    </row>
    <row r="290" spans="1:8" ht="15.5" hidden="1" thickBot="1" x14ac:dyDescent="0.45">
      <c r="A290" s="263" t="s">
        <v>438</v>
      </c>
      <c r="B290" s="262" t="str">
        <f>INDEX(_INSTRUMENT_TAGS[INITIAL_DESC],MATCH(MSIO4[[#This Row],[Tag]],_INSTRUMENT_TAGS[INITIAL_TAG1],))</f>
        <v>Secondary air pressure</v>
      </c>
      <c r="C290" s="262" t="str">
        <f>INDEX(_INSTRUMENTS[TYPICAL],MATCH(MSIO4[[#This Row],[Tag]],_INSTRUMENTS[TAG],))</f>
        <v>MEAS_ANA_SRS</v>
      </c>
      <c r="D290" s="262"/>
      <c r="E290" s="273"/>
      <c r="F290" s="273"/>
      <c r="G290" s="273"/>
      <c r="H290" s="274"/>
    </row>
    <row r="291" spans="1:8" ht="15.5" hidden="1" thickBot="1" x14ac:dyDescent="0.45">
      <c r="A291" s="263" t="s">
        <v>441</v>
      </c>
      <c r="B291" s="262" t="str">
        <f>INDEX(_INSTRUMENT_TAGS[INITIAL_DESC],MATCH(MSIO4[[#This Row],[Tag]],_INSTRUMENT_TAGS[INITIAL_TAG1],))</f>
        <v>Instrument air pressure  after dryer</v>
      </c>
      <c r="C291" s="262" t="str">
        <f>INDEX(_INSTRUMENTS[TYPICAL],MATCH(MSIO4[[#This Row],[Tag]],_INSTRUMENTS[TAG],))</f>
        <v>MEAS_ANA</v>
      </c>
      <c r="D291" s="262"/>
      <c r="E291" s="273"/>
      <c r="F291" s="273"/>
      <c r="G291" s="273"/>
      <c r="H291" s="274"/>
    </row>
    <row r="292" spans="1:8" ht="15.5" hidden="1" thickBot="1" x14ac:dyDescent="0.45">
      <c r="A292" s="263" t="s">
        <v>450</v>
      </c>
      <c r="B292" s="262" t="str">
        <f>INDEX(_INSTRUMENT_TAGS[INITIAL_DESC],MATCH(MSIO4[[#This Row],[Tag]],_INSTRUMENT_TAGS[INITIAL_TAG1],))</f>
        <v>Secondary air pressure   inner back wall</v>
      </c>
      <c r="C292" s="262" t="str">
        <f>INDEX(_INSTRUMENTS[TYPICAL],MATCH(MSIO4[[#This Row],[Tag]],_INSTRUMENTS[TAG],))</f>
        <v>MEAS_ANA</v>
      </c>
      <c r="D292" s="262"/>
      <c r="E292" s="273"/>
      <c r="F292" s="273"/>
      <c r="G292" s="273"/>
      <c r="H292" s="274"/>
    </row>
    <row r="293" spans="1:8" ht="15.5" hidden="1" thickBot="1" x14ac:dyDescent="0.45">
      <c r="A293" s="263" t="s">
        <v>431</v>
      </c>
      <c r="B293" s="262" t="str">
        <f>INDEX(_INSTRUMENT_TAGS[INITIAL_DESC],MATCH(MSIO4[[#This Row],[Tag]],_INSTRUMENT_TAGS[INITIAL_TAG1],))</f>
        <v>Boiler upper part        pressure 1</v>
      </c>
      <c r="C293" s="262" t="str">
        <f>INDEX(_INSTRUMENTS[TYPICAL],MATCH(MSIO4[[#This Row],[Tag]],_INSTRUMENTS[TAG],))</f>
        <v>MEAS_ANA_SRS</v>
      </c>
      <c r="D293" s="262"/>
      <c r="E293" s="273"/>
      <c r="F293" s="273"/>
      <c r="G293" s="273"/>
      <c r="H293" s="274"/>
    </row>
    <row r="294" spans="1:8" ht="15.5" hidden="1" thickBot="1" x14ac:dyDescent="0.45">
      <c r="A294" s="263" t="s">
        <v>475</v>
      </c>
      <c r="B294" s="262" t="str">
        <f>INDEX(_INSTRUMENT_TAGS[INITIAL_DESC],MATCH(MSIO4[[#This Row],[Tag]],_INSTRUMENT_TAGS[INITIAL_TAG1],))</f>
        <v>Boiler upper part        pressure 2</v>
      </c>
      <c r="C294" s="262" t="str">
        <f>INDEX(_INSTRUMENTS[TYPICAL],MATCH(MSIO4[[#This Row],[Tag]],_INSTRUMENTS[TAG],))</f>
        <v>MEAS_ANA_SRS</v>
      </c>
      <c r="D294" s="262"/>
      <c r="E294" s="273"/>
      <c r="F294" s="273"/>
      <c r="G294" s="273"/>
      <c r="H294" s="274"/>
    </row>
    <row r="295" spans="1:8" ht="15.5" hidden="1" thickBot="1" x14ac:dyDescent="0.45">
      <c r="A295" s="263" t="s">
        <v>493</v>
      </c>
      <c r="B295" s="262" t="str">
        <f>INDEX(_INSTRUMENT_TAGS[INITIAL_DESC],MATCH(MSIO4[[#This Row],[Tag]],_INSTRUMENT_TAGS[INITIAL_TAG1],))</f>
        <v>Boiler upper part        pressure</v>
      </c>
      <c r="C295" s="262" t="str">
        <f>INDEX(_INSTRUMENTS[TYPICAL],MATCH(MSIO4[[#This Row],[Tag]],_INSTRUMENTS[TAG],))</f>
        <v>MEAS_ANA_SRS</v>
      </c>
      <c r="D295" s="262"/>
      <c r="E295" s="273"/>
      <c r="F295" s="273"/>
      <c r="G295" s="273"/>
      <c r="H295" s="274"/>
    </row>
    <row r="296" spans="1:8" ht="15.5" hidden="1" thickBot="1" x14ac:dyDescent="0.45">
      <c r="A296" s="263" t="s">
        <v>1310</v>
      </c>
      <c r="B296" s="262" t="str">
        <f>INDEX(_INSTRUMENT_TAGS[INITIAL_DESC],MATCH(MSIO4[[#This Row],[Tag]],_INSTRUMENT_TAGS[INITIAL_TAG1],))</f>
        <v xml:space="preserve">Tertiary air pressure    right wall </v>
      </c>
      <c r="C296" s="262" t="str">
        <f>INDEX(_INSTRUMENTS[TYPICAL],MATCH(MSIO4[[#This Row],[Tag]],_INSTRUMENTS[TAG],))</f>
        <v>MEAS_ANA</v>
      </c>
      <c r="D296" s="262"/>
      <c r="E296" s="273"/>
      <c r="F296" s="273"/>
      <c r="G296" s="273"/>
      <c r="H296" s="274"/>
    </row>
    <row r="297" spans="1:8" ht="15.5" hidden="1" thickBot="1" x14ac:dyDescent="0.45">
      <c r="A297" s="263" t="s">
        <v>1312</v>
      </c>
      <c r="B297" s="262" t="str">
        <f>INDEX(_INSTRUMENT_TAGS[INITIAL_DESC],MATCH(MSIO4[[#This Row],[Tag]],_INSTRUMENT_TAGS[INITIAL_TAG1],))</f>
        <v xml:space="preserve">Tertiary air pressure    left wall </v>
      </c>
      <c r="C297" s="262" t="str">
        <f>INDEX(_INSTRUMENTS[TYPICAL],MATCH(MSIO4[[#This Row],[Tag]],_INSTRUMENTS[TAG],))</f>
        <v>MEAS_ANA</v>
      </c>
      <c r="D297" s="262"/>
      <c r="E297" s="273"/>
      <c r="F297" s="273"/>
      <c r="G297" s="273"/>
      <c r="H297" s="274"/>
    </row>
    <row r="298" spans="1:8" ht="15.5" hidden="1" thickBot="1" x14ac:dyDescent="0.45">
      <c r="A298" s="263" t="s">
        <v>1306</v>
      </c>
      <c r="B298" s="262" t="str">
        <f>INDEX(_INSTRUMENT_TAGS[INITIAL_DESC],MATCH(MSIO4[[#This Row],[Tag]],_INSTRUMENT_TAGS[INITIAL_TAG1],))</f>
        <v xml:space="preserve">Secondary air pressure   outer front wall </v>
      </c>
      <c r="C298" s="262" t="str">
        <f>INDEX(_INSTRUMENTS[TYPICAL],MATCH(MSIO4[[#This Row],[Tag]],_INSTRUMENTS[TAG],))</f>
        <v>MEAS_ANA</v>
      </c>
      <c r="D298" s="262"/>
      <c r="E298" s="273"/>
      <c r="F298" s="273"/>
      <c r="G298" s="273"/>
      <c r="H298" s="274"/>
    </row>
    <row r="299" spans="1:8" ht="15.5" hidden="1" thickBot="1" x14ac:dyDescent="0.45">
      <c r="A299" s="263" t="s">
        <v>1274</v>
      </c>
      <c r="B299" s="262" t="str">
        <f>INDEX(_INSTRUMENT_TAGS[INITIAL_DESC],MATCH(MSIO4[[#This Row],[Tag]],_INSTRUMENT_TAGS[INITIAL_TAG1],))</f>
        <v>Secondary air pressure   inner front wall</v>
      </c>
      <c r="C299" s="262" t="str">
        <f>INDEX(_INSTRUMENTS[TYPICAL],MATCH(MSIO4[[#This Row],[Tag]],_INSTRUMENTS[TAG],))</f>
        <v>MEAS_ANA</v>
      </c>
      <c r="D299" s="262"/>
      <c r="E299" s="273"/>
      <c r="F299" s="273"/>
      <c r="G299" s="273"/>
      <c r="H299" s="274"/>
    </row>
    <row r="300" spans="1:8" ht="15.5" hidden="1" thickBot="1" x14ac:dyDescent="0.45">
      <c r="A300" s="263" t="s">
        <v>1308</v>
      </c>
      <c r="B300" s="262" t="str">
        <f>INDEX(_INSTRUMENT_TAGS[INITIAL_DESC],MATCH(MSIO4[[#This Row],[Tag]],_INSTRUMENT_TAGS[INITIAL_TAG1],))</f>
        <v>Secondary air pressure   outer back wall</v>
      </c>
      <c r="C300" s="262" t="str">
        <f>INDEX(_INSTRUMENTS[TYPICAL],MATCH(MSIO4[[#This Row],[Tag]],_INSTRUMENTS[TAG],))</f>
        <v>MEAS_ANA</v>
      </c>
      <c r="D300" s="262"/>
      <c r="E300" s="273"/>
      <c r="F300" s="273"/>
      <c r="G300" s="273"/>
      <c r="H300" s="274"/>
    </row>
    <row r="301" spans="1:8" ht="15.5" hidden="1" thickBot="1" x14ac:dyDescent="0.45">
      <c r="A301" s="263" t="s">
        <v>1087</v>
      </c>
      <c r="B301" s="262" t="str">
        <f>INDEX(_INSTRUMENT_TAGS[INITIAL_DESC],MATCH(MSIO4[[#This Row],[Tag]],_INSTRUMENT_TAGS[INITIAL_TAG1],))</f>
        <v>Instrument air pressure</v>
      </c>
      <c r="C301" s="262" t="str">
        <f>INDEX(_INSTRUMENTS[TYPICAL],MATCH(MSIO4[[#This Row],[Tag]],_INSTRUMENTS[TAG],))</f>
        <v>MEAS_ANA</v>
      </c>
      <c r="D301" s="262"/>
      <c r="E301" s="273"/>
      <c r="F301" s="273"/>
      <c r="G301" s="273"/>
      <c r="H301" s="274"/>
    </row>
    <row r="302" spans="1:8" ht="15.5" hidden="1" thickBot="1" x14ac:dyDescent="0.45">
      <c r="A302" s="263" t="s">
        <v>458</v>
      </c>
      <c r="B302" s="262" t="str">
        <f>INDEX(_INSTRUMENT_TAGS[INITIAL_DESC],MATCH(MSIO4[[#This Row],[Tag]],_INSTRUMENT_TAGS[INITIAL_TAG1],))</f>
        <v>Flue gas pressure at the outlet of the boiler</v>
      </c>
      <c r="C302" s="262" t="str">
        <f>INDEX(_INSTRUMENTS[TYPICAL],MATCH(MSIO4[[#This Row],[Tag]],_INSTRUMENTS[TAG],))</f>
        <v>MEAS_ANA</v>
      </c>
      <c r="D302" s="262"/>
      <c r="E302" s="273"/>
      <c r="F302" s="273"/>
      <c r="G302" s="273"/>
      <c r="H302" s="274"/>
    </row>
    <row r="303" spans="1:8" ht="15.5" hidden="1" thickBot="1" x14ac:dyDescent="0.45">
      <c r="A303" s="263" t="s">
        <v>864</v>
      </c>
      <c r="B303" s="262" t="str">
        <f>INDEX(_INSTRUMENT_TAGS[INITIAL_DESC],MATCH(MSIO4[[#This Row],[Tag]],_INSTRUMENT_TAGS[INITIAL_TAG1],))</f>
        <v xml:space="preserve">ESP inlet pressure       transmitter </v>
      </c>
      <c r="C303" s="262" t="str">
        <f>INDEX(_INSTRUMENTS[TYPICAL],MATCH(MSIO4[[#This Row],[Tag]],_INSTRUMENTS[TAG],))</f>
        <v>MEAS_ANA_DETAIL</v>
      </c>
      <c r="D303" s="262"/>
      <c r="E303" s="273"/>
      <c r="F303" s="273"/>
      <c r="G303" s="273"/>
      <c r="H303" s="274"/>
    </row>
    <row r="304" spans="1:8" ht="15.5" hidden="1" thickBot="1" x14ac:dyDescent="0.45">
      <c r="A304" s="263" t="s">
        <v>868</v>
      </c>
      <c r="B304" s="262" t="str">
        <f>INDEX(_INSTRUMENT_TAGS[INITIAL_DESC],MATCH(MSIO4[[#This Row],[Tag]],_INSTRUMENT_TAGS[INITIAL_TAG1],))</f>
        <v xml:space="preserve">ESP outlet pressure      transmitter </v>
      </c>
      <c r="C304" s="262" t="str">
        <f>INDEX(_INSTRUMENTS[TYPICAL],MATCH(MSIO4[[#This Row],[Tag]],_INSTRUMENTS[TAG],))</f>
        <v>MEAS_ANA_DETAIL</v>
      </c>
      <c r="D304" s="262"/>
      <c r="E304" s="273"/>
      <c r="F304" s="273"/>
      <c r="G304" s="273"/>
      <c r="H304" s="274"/>
    </row>
    <row r="305" spans="1:8" ht="15.5" hidden="1" thickBot="1" x14ac:dyDescent="0.45">
      <c r="A305" s="263" t="s">
        <v>1027</v>
      </c>
      <c r="B305" s="262" t="str">
        <f>INDEX(_INSTRUMENT_TAGS[INITIAL_DESC],MATCH(MSIO4[[#This Row],[Tag]],_INSTRUMENT_TAGS[INITIAL_TAG1],))</f>
        <v>Recycled bed material    damper pressure switch</v>
      </c>
      <c r="C305" s="262" t="str">
        <f>INDEX(_INSTRUMENTS[TYPICAL],MATCH(MSIO4[[#This Row],[Tag]],_INSTRUMENTS[TAG],))</f>
        <v>MEAS_BIN_DETAIL</v>
      </c>
      <c r="D305" s="262"/>
      <c r="E305" s="273"/>
      <c r="F305" s="273"/>
      <c r="G305" s="273"/>
      <c r="H305" s="274"/>
    </row>
    <row r="306" spans="1:8" ht="15.5" hidden="1" thickBot="1" x14ac:dyDescent="0.45">
      <c r="A306" s="263" t="s">
        <v>99</v>
      </c>
      <c r="B306" s="262" t="str">
        <f>INDEX(_INSTRUMENT_TAGS[INITIAL_DESC],MATCH(MSIO4[[#This Row],[Tag]],_INSTRUMENT_TAGS[INITIAL_TAG1],))</f>
        <v>Chemical dosing pump 1</v>
      </c>
      <c r="C306" s="262" t="str">
        <f>INDEX(_INSTRUMENTS[TYPICAL],MATCH(MSIO4[[#This Row],[Tag]],_INSTRUMENTS[TAG],))</f>
        <v>CHEMICAL_PUMP</v>
      </c>
      <c r="D306" s="262"/>
      <c r="E306" s="273"/>
      <c r="F306" s="273"/>
      <c r="G306" s="273"/>
      <c r="H306" s="274"/>
    </row>
    <row r="307" spans="1:8" ht="15.5" hidden="1" thickBot="1" x14ac:dyDescent="0.45">
      <c r="A307" s="263" t="s">
        <v>103</v>
      </c>
      <c r="B307" s="262" t="str">
        <f>INDEX(_INSTRUMENT_TAGS[INITIAL_DESC],MATCH(MSIO4[[#This Row],[Tag]],_INSTRUMENT_TAGS[INITIAL_TAG1],))</f>
        <v>Chemical dosing pump 2</v>
      </c>
      <c r="C307" s="262" t="str">
        <f>INDEX(_INSTRUMENTS[TYPICAL],MATCH(MSIO4[[#This Row],[Tag]],_INSTRUMENTS[TAG],))</f>
        <v>CHEMICAL_PUMP</v>
      </c>
      <c r="D307" s="262"/>
      <c r="E307" s="273"/>
      <c r="F307" s="273"/>
      <c r="G307" s="273"/>
      <c r="H307" s="274"/>
    </row>
    <row r="308" spans="1:8" ht="15.5" hidden="1" thickBot="1" x14ac:dyDescent="0.45">
      <c r="A308" s="263" t="s">
        <v>418</v>
      </c>
      <c r="B308" s="262" t="str">
        <f>INDEX(_INSTRUMENT_TAGS[INITIAL_DESC],MATCH(MSIO4[[#This Row],[Tag]],_INSTRUMENT_TAGS[INITIAL_TAG1],))</f>
        <v>Conductivity measurement from feed water tank</v>
      </c>
      <c r="C308" s="262" t="str">
        <f>INDEX(_INSTRUMENTS[TYPICAL],MATCH(MSIO4[[#This Row],[Tag]],_INSTRUMENTS[TAG],))</f>
        <v>MEAS_ANA</v>
      </c>
      <c r="D308" s="262"/>
      <c r="E308" s="273"/>
      <c r="F308" s="273"/>
      <c r="G308" s="273"/>
      <c r="H308" s="274"/>
    </row>
    <row r="309" spans="1:8" ht="15.5" hidden="1" thickBot="1" x14ac:dyDescent="0.45">
      <c r="A309" s="263" t="s">
        <v>408</v>
      </c>
      <c r="B309" s="262" t="str">
        <f>INDEX(_INSTRUMENT_TAGS[INITIAL_DESC],MATCH(MSIO4[[#This Row],[Tag]],_INSTRUMENT_TAGS[INITIAL_TAG1],))</f>
        <v>pH measurement from feed water tank</v>
      </c>
      <c r="C309" s="262" t="str">
        <f>INDEX(_INSTRUMENTS[TYPICAL],MATCH(MSIO4[[#This Row],[Tag]],_INSTRUMENTS[TAG],))</f>
        <v>MEAS_ANA</v>
      </c>
      <c r="D309" s="262"/>
      <c r="E309" s="273"/>
      <c r="F309" s="273"/>
      <c r="G309" s="273"/>
      <c r="H309" s="274"/>
    </row>
    <row r="310" spans="1:8" ht="15.5" hidden="1" thickBot="1" x14ac:dyDescent="0.45">
      <c r="A310" s="263" t="s">
        <v>414</v>
      </c>
      <c r="B310" s="262" t="str">
        <f>INDEX(_INSTRUMENT_TAGS[INITIAL_DESC],MATCH(MSIO4[[#This Row],[Tag]],_INSTRUMENT_TAGS[INITIAL_TAG1],))</f>
        <v>Conductivity measurement from condensate</v>
      </c>
      <c r="C310" s="262" t="str">
        <f>INDEX(_INSTRUMENTS[TYPICAL],MATCH(MSIO4[[#This Row],[Tag]],_INSTRUMENTS[TAG],))</f>
        <v>MEAS_ANA</v>
      </c>
      <c r="D310" s="262"/>
      <c r="E310" s="273"/>
      <c r="F310" s="273"/>
      <c r="G310" s="273"/>
      <c r="H310" s="274"/>
    </row>
    <row r="311" spans="1:8" ht="15.5" hidden="1" thickBot="1" x14ac:dyDescent="0.45">
      <c r="A311" s="263" t="s">
        <v>420</v>
      </c>
      <c r="B311" s="262" t="str">
        <f>INDEX(_INSTRUMENT_TAGS[INITIAL_DESC],MATCH(MSIO4[[#This Row],[Tag]],_INSTRUMENT_TAGS[INITIAL_TAG1],))</f>
        <v>Conductivity measurement from boiler water</v>
      </c>
      <c r="C311" s="262" t="str">
        <f>INDEX(_INSTRUMENTS[TYPICAL],MATCH(MSIO4[[#This Row],[Tag]],_INSTRUMENTS[TAG],))</f>
        <v>MEAS_ANA</v>
      </c>
      <c r="D311" s="262"/>
      <c r="E311" s="273"/>
      <c r="F311" s="273"/>
      <c r="G311" s="273"/>
      <c r="H311" s="274"/>
    </row>
    <row r="312" spans="1:8" ht="15.5" hidden="1" thickBot="1" x14ac:dyDescent="0.45">
      <c r="A312" s="263" t="s">
        <v>412</v>
      </c>
      <c r="B312" s="262" t="str">
        <f>INDEX(_INSTRUMENT_TAGS[INITIAL_DESC],MATCH(MSIO4[[#This Row],[Tag]],_INSTRUMENT_TAGS[INITIAL_TAG1],))</f>
        <v>Conductivity measurement from saturated steam</v>
      </c>
      <c r="C312" s="262" t="str">
        <f>INDEX(_INSTRUMENTS[TYPICAL],MATCH(MSIO4[[#This Row],[Tag]],_INSTRUMENTS[TAG],))</f>
        <v>MEAS_ANA</v>
      </c>
      <c r="D312" s="262"/>
      <c r="E312" s="273"/>
      <c r="F312" s="273"/>
      <c r="G312" s="273"/>
      <c r="H312" s="274"/>
    </row>
    <row r="313" spans="1:8" ht="15.5" hidden="1" thickBot="1" x14ac:dyDescent="0.45">
      <c r="A313" s="263" t="s">
        <v>410</v>
      </c>
      <c r="B313" s="262" t="str">
        <f>INDEX(_INSTRUMENT_TAGS[INITIAL_DESC],MATCH(MSIO4[[#This Row],[Tag]],_INSTRUMENT_TAGS[INITIAL_TAG1],))</f>
        <v>Conductivity measurement from main steam</v>
      </c>
      <c r="C313" s="262" t="str">
        <f>INDEX(_INSTRUMENTS[TYPICAL],MATCH(MSIO4[[#This Row],[Tag]],_INSTRUMENTS[TAG],))</f>
        <v>MEAS_ANA</v>
      </c>
      <c r="D313" s="262"/>
      <c r="E313" s="273"/>
      <c r="F313" s="273"/>
      <c r="G313" s="273"/>
      <c r="H313" s="274"/>
    </row>
    <row r="314" spans="1:8" ht="15.5" hidden="1" thickBot="1" x14ac:dyDescent="0.45">
      <c r="A314" s="263" t="s">
        <v>416</v>
      </c>
      <c r="B314" s="262" t="str">
        <f>INDEX(_INSTRUMENT_TAGS[INITIAL_DESC],MATCH(MSIO4[[#This Row],[Tag]],_INSTRUMENT_TAGS[INITIAL_TAG1],))</f>
        <v>Conductivity measurement from feed water line</v>
      </c>
      <c r="C314" s="262" t="str">
        <f>INDEX(_INSTRUMENTS[TYPICAL],MATCH(MSIO4[[#This Row],[Tag]],_INSTRUMENTS[TAG],))</f>
        <v>MEAS_ANA</v>
      </c>
      <c r="D314" s="262"/>
      <c r="E314" s="273"/>
      <c r="F314" s="273"/>
      <c r="G314" s="273"/>
      <c r="H314" s="274"/>
    </row>
    <row r="315" spans="1:8" ht="15.5" hidden="1" thickBot="1" x14ac:dyDescent="0.45">
      <c r="A315" s="263" t="s">
        <v>480</v>
      </c>
      <c r="B315" s="262" t="str">
        <f>INDEX(_INSTRUMENT_TAGS[INITIAL_DESC],MATCH(MSIO4[[#This Row],[Tag]],_INSTRUMENT_TAGS[INITIAL_TAG1],))</f>
        <v>Fluegas oxygen           measurement 1</v>
      </c>
      <c r="C315" s="262" t="str">
        <f>INDEX(_INSTRUMENTS[TYPICAL],MATCH(MSIO4[[#This Row],[Tag]],_INSTRUMENTS[TAG],))</f>
        <v>MEAS_ANA_SRS</v>
      </c>
      <c r="D315" s="262"/>
      <c r="E315" s="273"/>
      <c r="F315" s="273"/>
      <c r="G315" s="273"/>
      <c r="H315" s="274"/>
    </row>
    <row r="316" spans="1:8" ht="15.5" hidden="1" thickBot="1" x14ac:dyDescent="0.45">
      <c r="A316" s="263" t="s">
        <v>485</v>
      </c>
      <c r="B316" s="262" t="str">
        <f>INDEX(_INSTRUMENT_TAGS[INITIAL_DESC],MATCH(MSIO4[[#This Row],[Tag]],_INSTRUMENT_TAGS[INITIAL_TAG1],))</f>
        <v>Fluegas oxygen           measurement 2</v>
      </c>
      <c r="C316" s="262" t="str">
        <f>INDEX(_INSTRUMENTS[TYPICAL],MATCH(MSIO4[[#This Row],[Tag]],_INSTRUMENTS[TAG],))</f>
        <v>MEAS_ANA_SRS</v>
      </c>
      <c r="D316" s="262"/>
      <c r="E316" s="273"/>
      <c r="F316" s="273"/>
      <c r="G316" s="273"/>
      <c r="H316" s="274"/>
    </row>
    <row r="317" spans="1:8" ht="15.5" hidden="1" thickBot="1" x14ac:dyDescent="0.45">
      <c r="A317" s="263" t="s">
        <v>488</v>
      </c>
      <c r="B317" s="262" t="str">
        <f>INDEX(_INSTRUMENT_TAGS[INITIAL_DESC],MATCH(MSIO4[[#This Row],[Tag]],_INSTRUMENT_TAGS[INITIAL_TAG1],))</f>
        <v>Fluegas CO measurement</v>
      </c>
      <c r="C317" s="262" t="str">
        <f>INDEX(_INSTRUMENTS[TYPICAL],MATCH(MSIO4[[#This Row],[Tag]],_INSTRUMENTS[TAG],))</f>
        <v>MEAS_ANA</v>
      </c>
      <c r="D317" s="262"/>
      <c r="E317" s="273"/>
      <c r="F317" s="273"/>
      <c r="G317" s="273"/>
      <c r="H317" s="274"/>
    </row>
    <row r="318" spans="1:8" ht="15.5" hidden="1" thickBot="1" x14ac:dyDescent="0.45">
      <c r="A318" s="263" t="s">
        <v>531</v>
      </c>
      <c r="B318" s="262" t="str">
        <f>INDEX(_INSTRUMENT_TAGS[INITIAL_DESC],MATCH(MSIO4[[#This Row],[Tag]],_INSTRUMENT_TAGS[INITIAL_TAG1],))</f>
        <v>Boiler room gas detector</v>
      </c>
      <c r="C318" s="262" t="str">
        <f>INDEX(_INSTRUMENTS[TYPICAL],MATCH(MSIO4[[#This Row],[Tag]],_INSTRUMENTS[TAG],))</f>
        <v>MEAS_ANA</v>
      </c>
      <c r="D318" s="262"/>
      <c r="E318" s="273"/>
      <c r="F318" s="273"/>
      <c r="G318" s="273"/>
      <c r="H318" s="274"/>
    </row>
    <row r="319" spans="1:8" ht="15.5" hidden="1" thickBot="1" x14ac:dyDescent="0.45">
      <c r="A319" s="263" t="s">
        <v>871</v>
      </c>
      <c r="B319" s="262" t="str">
        <f>INDEX(_INSTRUMENT_TAGS[INITIAL_DESC],MATCH(MSIO4[[#This Row],[Tag]],_INSTRUMENT_TAGS[INITIAL_TAG1],))</f>
        <v>Opacity after ESP</v>
      </c>
      <c r="C319" s="262" t="str">
        <f>INDEX(_INSTRUMENTS[TYPICAL],MATCH(MSIO4[[#This Row],[Tag]],_INSTRUMENTS[TAG],))</f>
        <v>MEAS_ANA</v>
      </c>
      <c r="D319" s="262"/>
      <c r="E319" s="273"/>
      <c r="F319" s="273"/>
      <c r="G319" s="273"/>
      <c r="H319" s="274"/>
    </row>
    <row r="320" spans="1:8" ht="15.5" hidden="1" thickBot="1" x14ac:dyDescent="0.45">
      <c r="A320" s="263" t="s">
        <v>558</v>
      </c>
      <c r="B320" s="262" t="str">
        <f>INDEX(_INSTRUMENT_TAGS[INITIAL_DESC],MATCH(MSIO4[[#This Row],[Tag]],_INSTRUMENT_TAGS[INITIAL_TAG1],))</f>
        <v>Primary air fan          safety interlock</v>
      </c>
      <c r="C320" s="262" t="str">
        <f>INDEX(_INSTRUMENTS[TYPICAL],MATCH(MSIO4[[#This Row],[Tag]],_INSTRUMENTS[TAG],))</f>
        <v>FAN_SRS_DO</v>
      </c>
      <c r="D320" s="262"/>
      <c r="E320" s="273"/>
      <c r="F320" s="273"/>
      <c r="G320" s="273"/>
      <c r="H320" s="274"/>
    </row>
    <row r="321" spans="1:8" ht="15.5" hidden="1" thickBot="1" x14ac:dyDescent="0.45">
      <c r="A321" s="263" t="s">
        <v>562</v>
      </c>
      <c r="B321" s="262" t="str">
        <f>INDEX(_INSTRUMENT_TAGS[INITIAL_DESC],MATCH(MSIO4[[#This Row],[Tag]],_INSTRUMENT_TAGS[INITIAL_TAG1],))</f>
        <v>Secondary air fan        safety interlock</v>
      </c>
      <c r="C321" s="262" t="str">
        <f>INDEX(_INSTRUMENTS[TYPICAL],MATCH(MSIO4[[#This Row],[Tag]],_INSTRUMENTS[TAG],))</f>
        <v>FAN_SRS_DO</v>
      </c>
      <c r="D321" s="262"/>
      <c r="E321" s="273"/>
      <c r="F321" s="273"/>
      <c r="G321" s="273"/>
      <c r="H321" s="274"/>
    </row>
    <row r="322" spans="1:8" ht="15.5" hidden="1" thickBot="1" x14ac:dyDescent="0.45">
      <c r="A322" s="263" t="s">
        <v>972</v>
      </c>
      <c r="B322" s="262" t="str">
        <f>INDEX(_INSTRUMENT_TAGS[INITIAL_DESC],MATCH(MSIO4[[#This Row],[Tag]],_INSTRUMENT_TAGS[INITIAL_TAG1],))</f>
        <v>Flue gas fan             safety interlock</v>
      </c>
      <c r="C322" s="262" t="str">
        <f>INDEX(_INSTRUMENTS[TYPICAL],MATCH(MSIO4[[#This Row],[Tag]],_INSTRUMENTS[TAG],))</f>
        <v>FAN_SRS_DO</v>
      </c>
      <c r="D322" s="262"/>
      <c r="E322" s="273"/>
      <c r="F322" s="273"/>
      <c r="G322" s="273"/>
      <c r="H322" s="274"/>
    </row>
    <row r="323" spans="1:8" ht="15.5" hidden="1" thickBot="1" x14ac:dyDescent="0.45">
      <c r="A323" s="263" t="s">
        <v>1363</v>
      </c>
      <c r="B323" s="262" t="str">
        <f>INDEX(_INSTRUMENT_TAGS[INITIAL_DESC],MATCH(MSIO4[[#This Row],[Tag]],_INSTRUMENT_TAGS[INITIAL_TAG1],))</f>
        <v>Fuel reception hydraulic unit 1, pump 1           safety interlock</v>
      </c>
      <c r="C323" s="262" t="str">
        <f>INDEX(_INSTRUMENTS[TYPICAL],MATCH(MSIO4[[#This Row],[Tag]],_INSTRUMENTS[TAG],))</f>
        <v>FAN_SRS_DO</v>
      </c>
      <c r="D323" s="262"/>
      <c r="E323" s="273"/>
      <c r="F323" s="273"/>
      <c r="G323" s="273"/>
      <c r="H323" s="274"/>
    </row>
    <row r="324" spans="1:8" ht="15.5" hidden="1" thickBot="1" x14ac:dyDescent="0.45">
      <c r="A324" s="263" t="s">
        <v>1366</v>
      </c>
      <c r="B324" s="262" t="str">
        <f>INDEX(_INSTRUMENT_TAGS[INITIAL_DESC],MATCH(MSIO4[[#This Row],[Tag]],_INSTRUMENT_TAGS[INITIAL_TAG1],))</f>
        <v>Fuel reception hydraulic unit 1, pump 2           safety interlock</v>
      </c>
      <c r="C324" s="262" t="str">
        <f>INDEX(_INSTRUMENTS[TYPICAL],MATCH(MSIO4[[#This Row],[Tag]],_INSTRUMENTS[TAG],))</f>
        <v>FAN_SRS_DO</v>
      </c>
      <c r="D324" s="262"/>
      <c r="E324" s="273"/>
      <c r="F324" s="273"/>
      <c r="G324" s="273"/>
      <c r="H324" s="274"/>
    </row>
    <row r="325" spans="1:8" ht="15.5" hidden="1" thickBot="1" x14ac:dyDescent="0.45">
      <c r="A325" s="263" t="s">
        <v>1369</v>
      </c>
      <c r="B325" s="262" t="str">
        <f>INDEX(_INSTRUMENT_TAGS[INITIAL_DESC],MATCH(MSIO4[[#This Row],[Tag]],_INSTRUMENT_TAGS[INITIAL_TAG1],))</f>
        <v>Fuel reception hydraulic unit 1, pump 3           safety interlock</v>
      </c>
      <c r="C325" s="262" t="str">
        <f>INDEX(_INSTRUMENTS[TYPICAL],MATCH(MSIO4[[#This Row],[Tag]],_INSTRUMENTS[TAG],))</f>
        <v>FAN_SRS_DO</v>
      </c>
      <c r="D325" s="262"/>
      <c r="E325" s="273"/>
      <c r="F325" s="273"/>
      <c r="G325" s="273"/>
      <c r="H325" s="274"/>
    </row>
    <row r="326" spans="1:8" ht="15.5" hidden="1" thickBot="1" x14ac:dyDescent="0.45">
      <c r="A326" s="263" t="s">
        <v>1379</v>
      </c>
      <c r="B326" s="262" t="str">
        <f>INDEX(_INSTRUMENT_TAGS[INITIAL_DESC],MATCH(MSIO4[[#This Row],[Tag]],_INSTRUMENT_TAGS[INITIAL_TAG1],))</f>
        <v>Scraper Conveyor 1       safety interlock</v>
      </c>
      <c r="C326" s="262" t="str">
        <f>INDEX(_INSTRUMENTS[TYPICAL],MATCH(MSIO4[[#This Row],[Tag]],_INSTRUMENTS[TAG],))</f>
        <v>FAN_SRS_DO</v>
      </c>
      <c r="D326" s="262"/>
      <c r="E326" s="273"/>
      <c r="F326" s="273"/>
      <c r="G326" s="273"/>
      <c r="H326" s="274"/>
    </row>
    <row r="327" spans="1:8" ht="15.5" hidden="1" thickBot="1" x14ac:dyDescent="0.45">
      <c r="A327" s="263" t="s">
        <v>1397</v>
      </c>
      <c r="B327" s="262" t="str">
        <f>INDEX(_INSTRUMENT_TAGS[INITIAL_DESC],MATCH(MSIO4[[#This Row],[Tag]],_INSTRUMENT_TAGS[INITIAL_TAG1],))</f>
        <v>Belt Conveyor            safety interlock</v>
      </c>
      <c r="C327" s="262" t="str">
        <f>INDEX(_INSTRUMENTS[TYPICAL],MATCH(MSIO4[[#This Row],[Tag]],_INSTRUMENTS[TAG],))</f>
        <v>FAN_SRS_DO</v>
      </c>
      <c r="D327" s="262"/>
      <c r="E327" s="273"/>
      <c r="F327" s="273"/>
      <c r="G327" s="273"/>
      <c r="H327" s="274"/>
    </row>
    <row r="328" spans="1:8" ht="15.5" hidden="1" thickBot="1" x14ac:dyDescent="0.45">
      <c r="A328" s="263" t="s">
        <v>1419</v>
      </c>
      <c r="B328" s="262" t="str">
        <f>INDEX(_INSTRUMENT_TAGS[INITIAL_DESC],MATCH(MSIO4[[#This Row],[Tag]],_INSTRUMENT_TAGS[INITIAL_TAG1],))</f>
        <v>Scraper Conveyor 2       safety interlock</v>
      </c>
      <c r="C328" s="262" t="str">
        <f>INDEX(_INSTRUMENTS[TYPICAL],MATCH(MSIO4[[#This Row],[Tag]],_INSTRUMENTS[TAG],))</f>
        <v>FAN_SRS_DO</v>
      </c>
      <c r="D328" s="262"/>
      <c r="E328" s="273"/>
      <c r="F328" s="273"/>
      <c r="G328" s="273"/>
      <c r="H328" s="274"/>
    </row>
    <row r="329" spans="1:8" ht="15.5" hidden="1" thickBot="1" x14ac:dyDescent="0.45">
      <c r="A329" s="265" t="s">
        <v>1410</v>
      </c>
      <c r="B329" s="264" t="str">
        <f>INDEX(_INSTRUMENT_TAGS[INITIAL_DESC],MATCH(MSIO4[[#This Row],[Tag]],_INSTRUMENT_TAGS[INITIAL_TAG1],))</f>
        <v>Disc screen drive 1      safety interlock</v>
      </c>
      <c r="C329" s="264" t="str">
        <f>INDEX(_INSTRUMENTS[TYPICAL],MATCH(MSIO4[[#This Row],[Tag]],_INSTRUMENTS[TAG],))</f>
        <v>FAN_SRS_DO</v>
      </c>
      <c r="D329" s="262"/>
      <c r="E329" s="273"/>
      <c r="F329" s="273"/>
      <c r="G329" s="273"/>
      <c r="H329" s="274"/>
    </row>
    <row r="330" spans="1:8" ht="15.5" hidden="1" thickBot="1" x14ac:dyDescent="0.45">
      <c r="A330" s="263" t="s">
        <v>1414</v>
      </c>
      <c r="B330" s="262" t="str">
        <f>INDEX(_INSTRUMENT_TAGS[INITIAL_DESC],MATCH(MSIO4[[#This Row],[Tag]],_INSTRUMENT_TAGS[INITIAL_TAG1],))</f>
        <v>Disc screen drive 2      safety interlock</v>
      </c>
      <c r="C330" s="262" t="str">
        <f>INDEX(_INSTRUMENTS[TYPICAL],MATCH(MSIO4[[#This Row],[Tag]],_INSTRUMENTS[TAG],))</f>
        <v>FAN_SRS_DO</v>
      </c>
      <c r="D330" s="262"/>
      <c r="E330" s="273"/>
      <c r="F330" s="273"/>
      <c r="G330" s="273"/>
      <c r="H330" s="274"/>
    </row>
    <row r="331" spans="1:8" ht="15.5" thickBot="1" x14ac:dyDescent="0.45">
      <c r="A331" s="263" t="s">
        <v>793</v>
      </c>
      <c r="B331" s="262" t="str">
        <f>INDEX(_INSTRUMENT_TAGS[INITIAL_DESC],MATCH(MSIO4[[#This Row],[Tag]],_INSTRUMENT_TAGS[INITIAL_TAG1],))</f>
        <v>Fuel silo cross conveyor rotation guard</v>
      </c>
      <c r="C331" s="262" t="str">
        <f>INDEX(_INSTRUMENTS[TYPICAL],MATCH(MSIO4[[#This Row],[Tag]],_INSTRUMENTS[TAG],))</f>
        <v>MEAS_BIN</v>
      </c>
      <c r="D331" s="262" t="s">
        <v>2970</v>
      </c>
      <c r="E331" s="273"/>
      <c r="F331" s="273"/>
      <c r="G331" s="273"/>
      <c r="H331" s="274"/>
    </row>
    <row r="332" spans="1:8" ht="15.5" thickBot="1" x14ac:dyDescent="0.45">
      <c r="A332" s="263" t="s">
        <v>673</v>
      </c>
      <c r="B332" s="262" t="str">
        <f>INDEX(_INSTRUMENT_TAGS[INITIAL_DESC],MATCH(MSIO4[[#This Row],[Tag]],_INSTRUMENT_TAGS[INITIAL_TAG1],))</f>
        <v>Scraper conveyor 1,      rotation guard</v>
      </c>
      <c r="C332" s="262" t="str">
        <f>INDEX(_INSTRUMENTS[TYPICAL],MATCH(MSIO4[[#This Row],[Tag]],_INSTRUMENTS[TAG],))</f>
        <v>MEAS_BIN</v>
      </c>
      <c r="D332" s="262" t="s">
        <v>2970</v>
      </c>
      <c r="E332" s="273"/>
      <c r="F332" s="273"/>
      <c r="G332" s="273"/>
      <c r="H332" s="274"/>
    </row>
    <row r="333" spans="1:8" ht="15.5" thickBot="1" x14ac:dyDescent="0.45">
      <c r="A333" s="263" t="s">
        <v>594</v>
      </c>
      <c r="B333" s="262" t="str">
        <f>INDEX(_INSTRUMENT_TAGS[INITIAL_DESC],MATCH(MSIO4[[#This Row],[Tag]],_INSTRUMENT_TAGS[INITIAL_TAG1],))</f>
        <v>Scraper conveyor 2,      rotation guard</v>
      </c>
      <c r="C333" s="262" t="str">
        <f>INDEX(_INSTRUMENTS[TYPICAL],MATCH(MSIO4[[#This Row],[Tag]],_INSTRUMENTS[TAG],))</f>
        <v>MEAS_BIN</v>
      </c>
      <c r="D333" s="262" t="s">
        <v>2970</v>
      </c>
      <c r="E333" s="273"/>
      <c r="F333" s="273"/>
      <c r="G333" s="273"/>
      <c r="H333" s="274"/>
    </row>
    <row r="334" spans="1:8" ht="15.5" thickBot="1" x14ac:dyDescent="0.45">
      <c r="A334" s="263" t="s">
        <v>795</v>
      </c>
      <c r="B334" s="262" t="str">
        <f>INDEX(_INSTRUMENT_TAGS[INITIAL_DESC],MATCH(MSIO4[[#This Row],[Tag]],_INSTRUMENT_TAGS[INITIAL_TAG1],))</f>
        <v>Belt conveyor            rotation guard</v>
      </c>
      <c r="C334" s="262" t="str">
        <f>INDEX(_INSTRUMENTS[TYPICAL],MATCH(MSIO4[[#This Row],[Tag]],_INSTRUMENTS[TAG],))</f>
        <v>MEAS_BIN</v>
      </c>
      <c r="D334" s="262" t="s">
        <v>2970</v>
      </c>
      <c r="E334" s="273"/>
      <c r="F334" s="273"/>
      <c r="G334" s="273"/>
      <c r="H334" s="274"/>
    </row>
    <row r="335" spans="1:8" ht="15.5" thickBot="1" x14ac:dyDescent="0.45">
      <c r="A335" s="263" t="s">
        <v>797</v>
      </c>
      <c r="B335" s="262" t="str">
        <f>INDEX(_INSTRUMENT_TAGS[INITIAL_DESC],MATCH(MSIO4[[#This Row],[Tag]],_INSTRUMENT_TAGS[INITIAL_TAG1],))</f>
        <v>Fuel feeding screw 2     rotation guard</v>
      </c>
      <c r="C335" s="262" t="str">
        <f>INDEX(_INSTRUMENTS[TYPICAL],MATCH(MSIO4[[#This Row],[Tag]],_INSTRUMENTS[TAG],))</f>
        <v>MEAS_BIN</v>
      </c>
      <c r="D335" s="262" t="s">
        <v>2970</v>
      </c>
      <c r="E335" s="273"/>
      <c r="F335" s="273"/>
      <c r="G335" s="273"/>
      <c r="H335" s="274"/>
    </row>
    <row r="336" spans="1:8" ht="15.5" thickBot="1" x14ac:dyDescent="0.45">
      <c r="A336" s="263" t="s">
        <v>799</v>
      </c>
      <c r="B336" s="262" t="str">
        <f>INDEX(_INSTRUMENT_TAGS[INITIAL_DESC],MATCH(MSIO4[[#This Row],[Tag]],_INSTRUMENT_TAGS[INITIAL_TAG1],))</f>
        <v>Belt magnet              rotation guard</v>
      </c>
      <c r="C336" s="262" t="str">
        <f>INDEX(_INSTRUMENTS[TYPICAL],MATCH(MSIO4[[#This Row],[Tag]],_INSTRUMENTS[TAG],))</f>
        <v>MEAS_BIN</v>
      </c>
      <c r="D336" s="262" t="s">
        <v>2970</v>
      </c>
      <c r="E336" s="273"/>
      <c r="F336" s="273"/>
      <c r="G336" s="273"/>
      <c r="H336" s="274"/>
    </row>
    <row r="337" spans="1:8" ht="15.5" thickBot="1" x14ac:dyDescent="0.45">
      <c r="A337" s="263" t="s">
        <v>801</v>
      </c>
      <c r="B337" s="262" t="str">
        <f>INDEX(_INSTRUMENT_TAGS[INITIAL_DESC],MATCH(MSIO4[[#This Row],[Tag]],_INSTRUMENT_TAGS[INITIAL_TAG1],))</f>
        <v>Fuel feeding rotary      feeder 2 rotation guard</v>
      </c>
      <c r="C337" s="262" t="str">
        <f>INDEX(_INSTRUMENTS[TYPICAL],MATCH(MSIO4[[#This Row],[Tag]],_INSTRUMENTS[TAG],))</f>
        <v>MEAS_BIN</v>
      </c>
      <c r="D337" s="262" t="s">
        <v>2970</v>
      </c>
      <c r="E337" s="273"/>
      <c r="F337" s="273"/>
      <c r="G337" s="273"/>
      <c r="H337" s="274"/>
    </row>
    <row r="338" spans="1:8" ht="15.5" thickBot="1" x14ac:dyDescent="0.45">
      <c r="A338" s="265" t="s">
        <v>747</v>
      </c>
      <c r="B338" s="264" t="str">
        <f>INDEX(_INSTRUMENT_TAGS[INITIAL_DESC],MATCH(MSIO4[[#This Row],[Tag]],_INSTRUMENT_TAGS[INITIAL_TAG1],))</f>
        <v>Disc screen drive 1      rotation guard</v>
      </c>
      <c r="C338" s="264" t="str">
        <f>INDEX(_INSTRUMENTS[TYPICAL],MATCH(MSIO4[[#This Row],[Tag]],_INSTRUMENTS[TAG],))</f>
        <v>MEAS_BIN</v>
      </c>
      <c r="D338" s="262" t="s">
        <v>2970</v>
      </c>
      <c r="E338" s="273"/>
      <c r="F338" s="273"/>
      <c r="G338" s="273"/>
      <c r="H338" s="274"/>
    </row>
    <row r="339" spans="1:8" ht="15.5" thickBot="1" x14ac:dyDescent="0.45">
      <c r="A339" s="263" t="s">
        <v>750</v>
      </c>
      <c r="B339" s="262" t="str">
        <f>INDEX(_INSTRUMENT_TAGS[INITIAL_DESC],MATCH(MSIO4[[#This Row],[Tag]],_INSTRUMENT_TAGS[INITIAL_TAG1],))</f>
        <v>Disc screen drive 2      rotation guard</v>
      </c>
      <c r="C339" s="262" t="str">
        <f>INDEX(_INSTRUMENTS[TYPICAL],MATCH(MSIO4[[#This Row],[Tag]],_INSTRUMENTS[TAG],))</f>
        <v>MEAS_BIN</v>
      </c>
      <c r="D339" s="262" t="s">
        <v>2970</v>
      </c>
      <c r="E339" s="273"/>
      <c r="F339" s="273"/>
      <c r="G339" s="273"/>
      <c r="H339" s="274"/>
    </row>
    <row r="340" spans="1:8" ht="15.5" thickBot="1" x14ac:dyDescent="0.45">
      <c r="A340" s="263" t="s">
        <v>803</v>
      </c>
      <c r="B340" s="262" t="str">
        <f>INDEX(_INSTRUMENT_TAGS[INITIAL_DESC],MATCH(MSIO4[[#This Row],[Tag]],_INSTRUMENT_TAGS[INITIAL_TAG1],))</f>
        <v>Fuel feeding screw 1     rotation guard</v>
      </c>
      <c r="C340" s="262" t="str">
        <f>INDEX(_INSTRUMENTS[TYPICAL],MATCH(MSIO4[[#This Row],[Tag]],_INSTRUMENTS[TAG],))</f>
        <v>MEAS_BIN</v>
      </c>
      <c r="D340" s="262" t="s">
        <v>2970</v>
      </c>
      <c r="E340" s="273"/>
      <c r="F340" s="273"/>
      <c r="G340" s="273"/>
      <c r="H340" s="274"/>
    </row>
    <row r="341" spans="1:8" ht="15.5" thickBot="1" x14ac:dyDescent="0.45">
      <c r="A341" s="263" t="s">
        <v>1354</v>
      </c>
      <c r="B341" s="262" t="str">
        <f>INDEX(_INSTRUMENT_TAGS[INITIAL_DESC],MATCH(MSIO4[[#This Row],[Tag]],_INSTRUMENT_TAGS[INITIAL_TAG1],))</f>
        <v>Leveling roller 1        speed switch</v>
      </c>
      <c r="C341" s="262" t="str">
        <f>INDEX(_INSTRUMENTS[TYPICAL],MATCH(MSIO4[[#This Row],[Tag]],_INSTRUMENTS[TAG],))</f>
        <v>MEAS_BIN</v>
      </c>
      <c r="D341" s="262" t="s">
        <v>2970</v>
      </c>
      <c r="E341" s="273"/>
      <c r="F341" s="273"/>
      <c r="G341" s="273"/>
      <c r="H341" s="274"/>
    </row>
    <row r="342" spans="1:8" ht="15.5" thickBot="1" x14ac:dyDescent="0.45">
      <c r="A342" s="263" t="s">
        <v>1356</v>
      </c>
      <c r="B342" s="262" t="str">
        <f>INDEX(_INSTRUMENT_TAGS[INITIAL_DESC],MATCH(MSIO4[[#This Row],[Tag]],_INSTRUMENT_TAGS[INITIAL_TAG1],))</f>
        <v>Leveling roller 2        speed switch</v>
      </c>
      <c r="C342" s="262" t="str">
        <f>INDEX(_INSTRUMENTS[TYPICAL],MATCH(MSIO4[[#This Row],[Tag]],_INSTRUMENTS[TAG],))</f>
        <v>MEAS_BIN</v>
      </c>
      <c r="D342" s="262" t="s">
        <v>2970</v>
      </c>
      <c r="E342" s="273"/>
      <c r="F342" s="273"/>
      <c r="G342" s="273"/>
      <c r="H342" s="274"/>
    </row>
    <row r="343" spans="1:8" ht="15.5" thickBot="1" x14ac:dyDescent="0.45">
      <c r="A343" s="263" t="s">
        <v>1352</v>
      </c>
      <c r="B343" s="262" t="str">
        <f>INDEX(_INSTRUMENT_TAGS[INITIAL_DESC],MATCH(MSIO4[[#This Row],[Tag]],_INSTRUMENT_TAGS[INITIAL_TAG1],))</f>
        <v>Leveling roller 3        speed switch</v>
      </c>
      <c r="C343" s="262" t="str">
        <f>INDEX(_INSTRUMENTS[TYPICAL],MATCH(MSIO4[[#This Row],[Tag]],_INSTRUMENTS[TAG],))</f>
        <v>MEAS_BIN</v>
      </c>
      <c r="D343" s="262" t="s">
        <v>2970</v>
      </c>
      <c r="E343" s="273"/>
      <c r="F343" s="273"/>
      <c r="G343" s="273"/>
      <c r="H343" s="274"/>
    </row>
    <row r="344" spans="1:8" ht="15.5" hidden="1" thickBot="1" x14ac:dyDescent="0.45">
      <c r="A344" s="263" t="s">
        <v>884</v>
      </c>
      <c r="B344" s="262" t="str">
        <f>INDEX(_INSTRUMENT_TAGS[INITIAL_DESC],MATCH(MSIO4[[#This Row],[Tag]],_INSTRUMENT_TAGS[INITIAL_TAG1],))</f>
        <v>ESP Rotary valve         rotation guard</v>
      </c>
      <c r="C344" s="262" t="str">
        <f>INDEX(_INSTRUMENTS[TYPICAL],MATCH(MSIO4[[#This Row],[Tag]],_INSTRUMENTS[TAG],))</f>
        <v>MEAS_BIN_DETAIL</v>
      </c>
      <c r="D344" s="262"/>
      <c r="E344" s="273"/>
      <c r="F344" s="273"/>
      <c r="G344" s="273"/>
      <c r="H344" s="274"/>
    </row>
    <row r="345" spans="1:8" ht="15.5" hidden="1" thickBot="1" x14ac:dyDescent="0.45">
      <c r="A345" s="263" t="s">
        <v>875</v>
      </c>
      <c r="B345" s="262" t="str">
        <f>INDEX(_INSTRUMENT_TAGS[INITIAL_DESC],MATCH(MSIO4[[#This Row],[Tag]],_INSTRUMENT_TAGS[INITIAL_TAG1],))</f>
        <v>Heated ESP collection    screw rotation guard</v>
      </c>
      <c r="C345" s="262" t="str">
        <f>INDEX(_INSTRUMENTS[TYPICAL],MATCH(MSIO4[[#This Row],[Tag]],_INSTRUMENTS[TAG],))</f>
        <v>MEAS_BIN_DETAIL</v>
      </c>
      <c r="D345" s="262"/>
      <c r="E345" s="273"/>
      <c r="F345" s="273"/>
      <c r="G345" s="273"/>
      <c r="H345" s="274"/>
    </row>
    <row r="346" spans="1:8" ht="15.5" hidden="1" thickBot="1" x14ac:dyDescent="0.45">
      <c r="A346" s="263" t="s">
        <v>878</v>
      </c>
      <c r="B346" s="262" t="str">
        <f>INDEX(_INSTRUMENT_TAGS[INITIAL_DESC],MATCH(MSIO4[[#This Row],[Tag]],_INSTRUMENT_TAGS[INITIAL_TAG1],))</f>
        <v>ESP hopper 2 screw       rotation guard</v>
      </c>
      <c r="C346" s="262" t="str">
        <f>INDEX(_INSTRUMENTS[TYPICAL],MATCH(MSIO4[[#This Row],[Tag]],_INSTRUMENTS[TAG],))</f>
        <v>MEAS_BIN_DETAIL</v>
      </c>
      <c r="D346" s="262"/>
      <c r="E346" s="273"/>
      <c r="F346" s="273"/>
      <c r="G346" s="273"/>
      <c r="H346" s="274"/>
    </row>
    <row r="347" spans="1:8" ht="15.5" hidden="1" thickBot="1" x14ac:dyDescent="0.45">
      <c r="A347" s="263" t="s">
        <v>881</v>
      </c>
      <c r="B347" s="262" t="str">
        <f>INDEX(_INSTRUMENT_TAGS[INITIAL_DESC],MATCH(MSIO4[[#This Row],[Tag]],_INSTRUMENT_TAGS[INITIAL_TAG1],))</f>
        <v>ESP hopper 1 screw       rotation guard</v>
      </c>
      <c r="C347" s="262" t="str">
        <f>INDEX(_INSTRUMENTS[TYPICAL],MATCH(MSIO4[[#This Row],[Tag]],_INSTRUMENTS[TAG],))</f>
        <v>MEAS_BIN_DETAIL</v>
      </c>
      <c r="D347" s="262"/>
      <c r="E347" s="273"/>
      <c r="F347" s="273"/>
      <c r="G347" s="273"/>
      <c r="H347" s="274"/>
    </row>
    <row r="348" spans="1:8" ht="15.5" thickBot="1" x14ac:dyDescent="0.45">
      <c r="A348" s="263" t="s">
        <v>1031</v>
      </c>
      <c r="B348" s="262" t="str">
        <f>INDEX(_INSTRUMENT_TAGS[INITIAL_DESC],MATCH(MSIO4[[#This Row],[Tag]],_INSTRUMENT_TAGS[INITIAL_TAG1],))</f>
        <v>Bottom ash conveyor      rotation guard</v>
      </c>
      <c r="C348" s="262" t="str">
        <f>INDEX(_INSTRUMENTS[TYPICAL],MATCH(MSIO4[[#This Row],[Tag]],_INSTRUMENTS[TAG],))</f>
        <v>MEAS_BIN</v>
      </c>
      <c r="D348" s="262" t="s">
        <v>2970</v>
      </c>
      <c r="E348" s="273"/>
      <c r="F348" s="273"/>
      <c r="G348" s="273"/>
      <c r="H348" s="274"/>
    </row>
    <row r="349" spans="1:8" ht="15.5" thickBot="1" x14ac:dyDescent="0.45">
      <c r="A349" s="263" t="s">
        <v>1033</v>
      </c>
      <c r="B349" s="262" t="str">
        <f>INDEX(_INSTRUMENT_TAGS[INITIAL_DESC],MATCH(MSIO4[[#This Row],[Tag]],_INSTRUMENT_TAGS[INITIAL_TAG1],))</f>
        <v>2nd pass fly ash rotary  valve rotation guard</v>
      </c>
      <c r="C349" s="262" t="str">
        <f>INDEX(_INSTRUMENTS[TYPICAL],MATCH(MSIO4[[#This Row],[Tag]],_INSTRUMENTS[TAG],))</f>
        <v>MEAS_BIN</v>
      </c>
      <c r="D349" s="262" t="s">
        <v>2970</v>
      </c>
      <c r="E349" s="273"/>
      <c r="F349" s="273"/>
      <c r="G349" s="273"/>
      <c r="H349" s="274"/>
    </row>
    <row r="350" spans="1:8" ht="15.5" thickBot="1" x14ac:dyDescent="0.45">
      <c r="A350" s="263" t="s">
        <v>1037</v>
      </c>
      <c r="B350" s="262" t="str">
        <f>INDEX(_INSTRUMENT_TAGS[INITIAL_DESC],MATCH(MSIO4[[#This Row],[Tag]],_INSTRUMENT_TAGS[INITIAL_TAG1],))</f>
        <v>3rd pass fly ash rotary  valve rotation guard</v>
      </c>
      <c r="C350" s="262" t="str">
        <f>INDEX(_INSTRUMENTS[TYPICAL],MATCH(MSIO4[[#This Row],[Tag]],_INSTRUMENTS[TAG],))</f>
        <v>MEAS_BIN</v>
      </c>
      <c r="D350" s="262" t="s">
        <v>2970</v>
      </c>
      <c r="E350" s="273"/>
      <c r="F350" s="273"/>
      <c r="G350" s="273"/>
      <c r="H350" s="274"/>
    </row>
    <row r="351" spans="1:8" ht="15.5" thickBot="1" x14ac:dyDescent="0.45">
      <c r="A351" s="263" t="s">
        <v>1513</v>
      </c>
      <c r="B351" s="262" t="str">
        <f>INDEX(_INSTRUMENT_TAGS[INITIAL_DESC],MATCH(MSIO4[[#This Row],[Tag]],_INSTRUMENT_TAGS[INITIAL_TAG1],))</f>
        <v>Purified sand screw      conveyor rotation guard</v>
      </c>
      <c r="C351" s="262" t="str">
        <f>INDEX(_INSTRUMENTS[TYPICAL],MATCH(MSIO4[[#This Row],[Tag]],_INSTRUMENTS[TAG],))</f>
        <v>MEAS_BIN</v>
      </c>
      <c r="D351" s="262" t="s">
        <v>2970</v>
      </c>
      <c r="E351" s="273"/>
      <c r="F351" s="273"/>
      <c r="G351" s="273"/>
      <c r="H351" s="274"/>
    </row>
    <row r="352" spans="1:8" ht="15.5" hidden="1" thickBot="1" x14ac:dyDescent="0.45">
      <c r="A352" s="263" t="s">
        <v>366</v>
      </c>
      <c r="B352" s="262" t="str">
        <f>INDEX(_INSTRUMENT_TAGS[INITIAL_DESC],MATCH(MSIO4[[#This Row],[Tag]],_INSTRUMENT_TAGS[INITIAL_TAG1],))</f>
        <v>Blow down tank cooling   on/off valve</v>
      </c>
      <c r="C352" s="262" t="str">
        <f>INDEX(_INSTRUMENTS[TYPICAL],MATCH(MSIO4[[#This Row],[Tag]],_INSTRUMENTS[TAG],))</f>
        <v>BIN_VLV</v>
      </c>
      <c r="D352" s="262"/>
      <c r="E352" s="273"/>
      <c r="F352" s="273"/>
      <c r="G352" s="273"/>
      <c r="H352" s="274"/>
    </row>
    <row r="353" spans="1:8" ht="15.5" hidden="1" thickBot="1" x14ac:dyDescent="0.45">
      <c r="A353" s="263" t="s">
        <v>805</v>
      </c>
      <c r="B353" s="262" t="str">
        <f>INDEX(_INSTRUMENT_TAGS[INITIAL_DESC],MATCH(MSIO4[[#This Row],[Tag]],_INSTRUMENT_TAGS[INITIAL_TAG1],))</f>
        <v>Sealing air to rotary    feeder solenoid valve</v>
      </c>
      <c r="C353" s="262" t="str">
        <f>INDEX(_INSTRUMENTS[TYPICAL],MATCH(MSIO4[[#This Row],[Tag]],_INSTRUMENTS[TAG],))</f>
        <v>BIN_VLV</v>
      </c>
      <c r="D353" s="262"/>
      <c r="E353" s="273"/>
      <c r="F353" s="273"/>
      <c r="G353" s="273"/>
      <c r="H353" s="274"/>
    </row>
    <row r="354" spans="1:8" ht="15.5" hidden="1" thickBot="1" x14ac:dyDescent="0.45">
      <c r="A354" s="263" t="s">
        <v>1039</v>
      </c>
      <c r="B354" s="262" t="str">
        <f>INDEX(_INSTRUMENT_TAGS[INITIAL_DESC],MATCH(MSIO4[[#This Row],[Tag]],_INSTRUMENT_TAGS[INITIAL_TAG1],))</f>
        <v>Bottom ash purging air   solenoid valve</v>
      </c>
      <c r="C354" s="262" t="str">
        <f>INDEX(_INSTRUMENTS[TYPICAL],MATCH(MSIO4[[#This Row],[Tag]],_INSTRUMENTS[TAG],))</f>
        <v>BIN_VLV</v>
      </c>
      <c r="D354" s="262"/>
      <c r="E354" s="273"/>
      <c r="F354" s="273"/>
      <c r="G354" s="273"/>
      <c r="H354" s="274"/>
    </row>
    <row r="355" spans="1:8" ht="15.5" hidden="1" thickBot="1" x14ac:dyDescent="0.45">
      <c r="A355" s="263" t="s">
        <v>1041</v>
      </c>
      <c r="B355" s="262" t="str">
        <f>INDEX(_INSTRUMENT_TAGS[INITIAL_DESC],MATCH(MSIO4[[#This Row],[Tag]],_INSTRUMENT_TAGS[INITIAL_TAG1],))</f>
        <v>Bottom ash purging air   solenoid valve</v>
      </c>
      <c r="C355" s="262" t="str">
        <f>INDEX(_INSTRUMENTS[TYPICAL],MATCH(MSIO4[[#This Row],[Tag]],_INSTRUMENTS[TAG],))</f>
        <v>BIN_VLV</v>
      </c>
      <c r="D355" s="262"/>
      <c r="E355" s="273"/>
      <c r="F355" s="273"/>
      <c r="G355" s="273"/>
      <c r="H355" s="274"/>
    </row>
    <row r="356" spans="1:8" ht="15.5" hidden="1" thickBot="1" x14ac:dyDescent="0.45">
      <c r="A356" s="263" t="s">
        <v>1006</v>
      </c>
      <c r="B356" s="262" t="str">
        <f>INDEX(_INSTRUMENT_TAGS[INITIAL_DESC],MATCH(MSIO4[[#This Row],[Tag]],_INSTRUMENT_TAGS[INITIAL_TAG1],))</f>
        <v>Sand filling valve       solenoid valve</v>
      </c>
      <c r="C356" s="262" t="str">
        <f>INDEX(_INSTRUMENTS[TYPICAL],MATCH(MSIO4[[#This Row],[Tag]],_INSTRUMENTS[TAG],))</f>
        <v>BIN_VLV</v>
      </c>
      <c r="D356" s="262"/>
      <c r="E356" s="273"/>
      <c r="F356" s="273"/>
      <c r="G356" s="273"/>
      <c r="H356" s="274"/>
    </row>
    <row r="357" spans="1:8" ht="15.5" hidden="1" thickBot="1" x14ac:dyDescent="0.45">
      <c r="A357" s="263" t="s">
        <v>807</v>
      </c>
      <c r="B357" s="262" t="str">
        <f>INDEX(_INSTRUMENT_TAGS[INITIAL_DESC],MATCH(MSIO4[[#This Row],[Tag]],_INSTRUMENT_TAGS[INITIAL_TAG1],))</f>
        <v>Sealing air to rotary    feeder solenoid valve</v>
      </c>
      <c r="C357" s="262" t="str">
        <f>INDEX(_INSTRUMENTS[TYPICAL],MATCH(MSIO4[[#This Row],[Tag]],_INSTRUMENTS[TAG],))</f>
        <v>BIN_VLV</v>
      </c>
      <c r="D357" s="262"/>
      <c r="E357" s="273"/>
      <c r="F357" s="273"/>
      <c r="G357" s="273"/>
      <c r="H357" s="274"/>
    </row>
    <row r="358" spans="1:8" ht="15.5" hidden="1" thickBot="1" x14ac:dyDescent="0.45">
      <c r="A358" s="263" t="s">
        <v>1203</v>
      </c>
      <c r="B358" s="262" t="str">
        <f>INDEX(_INSTRUMENT_TAGS[INITIAL_DESC],MATCH(MSIO4[[#This Row],[Tag]],_INSTRUMENT_TAGS[INITIAL_TAG1],))</f>
        <v>Feed water tank          overflow valve</v>
      </c>
      <c r="C358" s="262" t="str">
        <f>INDEX(_INSTRUMENTS[TYPICAL],MATCH(MSIO4[[#This Row],[Tag]],_INSTRUMENTS[TAG],))</f>
        <v>BIN_VLV</v>
      </c>
      <c r="D358" s="262"/>
      <c r="E358" s="273"/>
      <c r="F358" s="273"/>
      <c r="G358" s="273"/>
      <c r="H358" s="274"/>
    </row>
    <row r="359" spans="1:8" ht="15.5" hidden="1" thickBot="1" x14ac:dyDescent="0.45">
      <c r="A359" s="263" t="s">
        <v>690</v>
      </c>
      <c r="B359" s="262" t="str">
        <f>INDEX(_INSTRUMENT_TAGS[INITIAL_DESC],MATCH(MSIO4[[#This Row],[Tag]],_INSTRUMENT_TAGS[INITIAL_TAG1],))</f>
        <v xml:space="preserve">Control Valve push       feeders unloading        station 1 </v>
      </c>
      <c r="C359" s="262" t="str">
        <f>INDEX(_INSTRUMENTS[TYPICAL],MATCH(MSIO4[[#This Row],[Tag]],_INSTRUMENTS[TAG],))</f>
        <v>PUSH_FEED</v>
      </c>
      <c r="D359" s="262"/>
      <c r="E359" s="273"/>
      <c r="F359" s="273"/>
      <c r="G359" s="273"/>
      <c r="H359" s="274"/>
    </row>
    <row r="360" spans="1:8" ht="15.5" hidden="1" thickBot="1" x14ac:dyDescent="0.45">
      <c r="A360" s="263" t="s">
        <v>699</v>
      </c>
      <c r="B360" s="262" t="str">
        <f>INDEX(_INSTRUMENT_TAGS[INITIAL_DESC],MATCH(MSIO4[[#This Row],[Tag]],_INSTRUMENT_TAGS[INITIAL_TAG1],))</f>
        <v>Control Valve push       feeders unloading        station 2</v>
      </c>
      <c r="C360" s="262" t="str">
        <f>INDEX(_INSTRUMENTS[TYPICAL],MATCH(MSIO4[[#This Row],[Tag]],_INSTRUMENTS[TAG],))</f>
        <v>PUSH_FEED</v>
      </c>
      <c r="D360" s="262"/>
      <c r="E360" s="273"/>
      <c r="F360" s="273"/>
      <c r="G360" s="273"/>
      <c r="H360" s="274"/>
    </row>
    <row r="361" spans="1:8" ht="15.5" hidden="1" thickBot="1" x14ac:dyDescent="0.45">
      <c r="A361" s="263" t="s">
        <v>697</v>
      </c>
      <c r="B361" s="262" t="str">
        <f>INDEX(_INSTRUMENT_TAGS[INITIAL_DESC],MATCH(MSIO4[[#This Row],[Tag]],_INSTRUMENT_TAGS[INITIAL_TAG1],))</f>
        <v>Control Valve push       feeders unloading        station 3</v>
      </c>
      <c r="C361" s="262" t="str">
        <f>INDEX(_INSTRUMENTS[TYPICAL],MATCH(MSIO4[[#This Row],[Tag]],_INSTRUMENTS[TAG],))</f>
        <v>PUSH_FEED</v>
      </c>
      <c r="D361" s="262"/>
      <c r="E361" s="273"/>
      <c r="F361" s="273"/>
      <c r="G361" s="273"/>
      <c r="H361" s="274"/>
    </row>
    <row r="362" spans="1:8" ht="15.5" hidden="1" thickBot="1" x14ac:dyDescent="0.45">
      <c r="A362" s="263" t="s">
        <v>809</v>
      </c>
      <c r="B362" s="262" t="str">
        <f>INDEX(_INSTRUMENT_TAGS[INITIAL_DESC],MATCH(MSIO4[[#This Row],[Tag]],_INSTRUMENT_TAGS[INITIAL_TAG1],))</f>
        <v>Fuel silo fire water     control valve</v>
      </c>
      <c r="C362" s="262" t="str">
        <f>INDEX(_INSTRUMENTS[TYPICAL],MATCH(MSIO4[[#This Row],[Tag]],_INSTRUMENTS[TAG],))</f>
        <v>BIN_VLV</v>
      </c>
      <c r="D362" s="262"/>
      <c r="E362" s="273"/>
      <c r="F362" s="273"/>
      <c r="G362" s="273"/>
      <c r="H362" s="274"/>
    </row>
    <row r="363" spans="1:8" ht="15.5" hidden="1" thickBot="1" x14ac:dyDescent="0.45">
      <c r="A363" s="263" t="s">
        <v>812</v>
      </c>
      <c r="B363" s="262" t="str">
        <f>INDEX(_INSTRUMENT_TAGS[INITIAL_DESC],MATCH(MSIO4[[#This Row],[Tag]],_INSTRUMENT_TAGS[INITIAL_TAG1],))</f>
        <v>Fuel pocket fire water   control valve</v>
      </c>
      <c r="C363" s="262" t="str">
        <f>INDEX(_INSTRUMENTS[TYPICAL],MATCH(MSIO4[[#This Row],[Tag]],_INSTRUMENTS[TAG],))</f>
        <v>BIN_VLV</v>
      </c>
      <c r="D363" s="262"/>
      <c r="E363" s="273"/>
      <c r="F363" s="273"/>
      <c r="G363" s="273"/>
      <c r="H363" s="274"/>
    </row>
    <row r="364" spans="1:8" ht="15.5" hidden="1" thickBot="1" x14ac:dyDescent="0.45">
      <c r="A364" s="263" t="s">
        <v>911</v>
      </c>
      <c r="B364" s="262" t="str">
        <f>INDEX(_INSTRUMENT_TAGS[INITIAL_DESC],MATCH(MSIO4[[#This Row],[Tag]],_INSTRUMENT_TAGS[INITIAL_TAG1],))</f>
        <v>ESP Insulator 1          temperature</v>
      </c>
      <c r="C364" s="262" t="str">
        <f>INDEX(_INSTRUMENTS[TYPICAL],MATCH(MSIO4[[#This Row],[Tag]],_INSTRUMENTS[TAG],))</f>
        <v>MEAS_ANA_DETAIL</v>
      </c>
      <c r="D364" s="262"/>
      <c r="E364" s="273"/>
      <c r="F364" s="273"/>
      <c r="G364" s="273"/>
      <c r="H364" s="274"/>
    </row>
    <row r="365" spans="1:8" ht="15.5" hidden="1" thickBot="1" x14ac:dyDescent="0.45">
      <c r="A365" s="263" t="s">
        <v>914</v>
      </c>
      <c r="B365" s="262" t="str">
        <f>INDEX(_INSTRUMENT_TAGS[INITIAL_DESC],MATCH(MSIO4[[#This Row],[Tag]],_INSTRUMENT_TAGS[INITIAL_TAG1],))</f>
        <v>ESP Insulator 2          temperature</v>
      </c>
      <c r="C365" s="262" t="str">
        <f>INDEX(_INSTRUMENTS[TYPICAL],MATCH(MSIO4[[#This Row],[Tag]],_INSTRUMENTS[TAG],))</f>
        <v>MEAS_ANA_DETAIL</v>
      </c>
      <c r="D365" s="262"/>
      <c r="E365" s="273"/>
      <c r="F365" s="273"/>
      <c r="G365" s="273"/>
      <c r="H365" s="274"/>
    </row>
    <row r="366" spans="1:8" ht="15.5" thickBot="1" x14ac:dyDescent="0.45">
      <c r="A366" s="263" t="s">
        <v>707</v>
      </c>
      <c r="B366" s="262" t="str">
        <f>INDEX(_INSTRUMENT_TAGS[INITIAL_DESC],MATCH(MSIO4[[#This Row],[Tag]],_INSTRUMENT_TAGS[INITIAL_TAG1],))</f>
        <v>Hydraulics unit,         thermostat for heater</v>
      </c>
      <c r="C366" s="262" t="str">
        <f>INDEX(_INSTRUMENTS[TYPICAL],MATCH(MSIO4[[#This Row],[Tag]],_INSTRUMENTS[TAG],))</f>
        <v>MEAS_BIN</v>
      </c>
      <c r="D366" s="262" t="s">
        <v>2970</v>
      </c>
      <c r="E366" s="273"/>
      <c r="F366" s="273"/>
      <c r="G366" s="273"/>
      <c r="H366" s="274"/>
    </row>
    <row r="367" spans="1:8" x14ac:dyDescent="0.4">
      <c r="A367" s="263" t="s">
        <v>702</v>
      </c>
      <c r="B367" s="262" t="str">
        <f>INDEX(_INSTRUMENT_TAGS[INITIAL_DESC],MATCH(MSIO4[[#This Row],[Tag]],_INSTRUMENT_TAGS[INITIAL_TAG1],))</f>
        <v>High temperature switch  hydraulic oil</v>
      </c>
      <c r="C367" s="262" t="str">
        <f>INDEX(_INSTRUMENTS[TYPICAL],MATCH(MSIO4[[#This Row],[Tag]],_INSTRUMENTS[TAG],))</f>
        <v>MEAS_BIN</v>
      </c>
      <c r="D367" s="262" t="s">
        <v>2970</v>
      </c>
      <c r="E367" s="273"/>
      <c r="F367" s="273"/>
      <c r="G367" s="273"/>
      <c r="H367" s="274"/>
    </row>
    <row r="368" spans="1:8" hidden="1" x14ac:dyDescent="0.4">
      <c r="A368" s="263" t="s">
        <v>965</v>
      </c>
      <c r="B368" s="262" t="str">
        <f>INDEX(_INSTRUMENT_TAGS[INITIAL_DESC],MATCH(MSIO4[[#This Row],[Tag]],_INSTRUMENT_TAGS[INITIAL_TAG1],))</f>
        <v>ESP Rotary valve         heating thermostat</v>
      </c>
      <c r="C368" s="262" t="str">
        <f>INDEX(_INSTRUMENTS[TYPICAL],MATCH(MSIO4[[#This Row],[Tag]],_INSTRUMENTS[TAG],))</f>
        <v>MEAS_BIN_DETAIL</v>
      </c>
      <c r="D368" s="262"/>
      <c r="E368" s="273"/>
      <c r="F368" s="273"/>
      <c r="G368" s="273"/>
      <c r="H368" s="274"/>
    </row>
    <row r="369" spans="1:8" hidden="1" x14ac:dyDescent="0.4">
      <c r="A369" s="263" t="s">
        <v>959</v>
      </c>
      <c r="B369" s="262" t="str">
        <f>INDEX(_INSTRUMENT_TAGS[INITIAL_DESC],MATCH(MSIO4[[#This Row],[Tag]],_INSTRUMENT_TAGS[INITIAL_TAG1],))</f>
        <v>ESP collection screw     heating thermostat</v>
      </c>
      <c r="C369" s="262" t="str">
        <f>INDEX(_INSTRUMENTS[TYPICAL],MATCH(MSIO4[[#This Row],[Tag]],_INSTRUMENTS[TAG],))</f>
        <v>MEAS_BIN_DETAIL</v>
      </c>
      <c r="D369" s="262"/>
      <c r="E369" s="273"/>
      <c r="F369" s="273"/>
      <c r="G369" s="273"/>
      <c r="H369" s="274"/>
    </row>
    <row r="370" spans="1:8" hidden="1" x14ac:dyDescent="0.4">
      <c r="A370" s="263" t="s">
        <v>906</v>
      </c>
      <c r="B370" s="262" t="str">
        <f>INDEX(_INSTRUMENT_TAGS[INITIAL_DESC],MATCH(MSIO4[[#This Row],[Tag]],_INSTRUMENT_TAGS[INITIAL_TAG1],))</f>
        <v>ESP Ash hopper 2         overheat thermostat</v>
      </c>
      <c r="C370" s="262" t="str">
        <f>INDEX(_INSTRUMENTS[TYPICAL],MATCH(MSIO4[[#This Row],[Tag]],_INSTRUMENTS[TAG],))</f>
        <v>MEAS_BIN_DETAIL</v>
      </c>
      <c r="D370" s="262"/>
      <c r="E370" s="273"/>
      <c r="F370" s="273"/>
      <c r="G370" s="273"/>
      <c r="H370" s="274"/>
    </row>
    <row r="371" spans="1:8" hidden="1" x14ac:dyDescent="0.4">
      <c r="A371" s="263" t="s">
        <v>908</v>
      </c>
      <c r="B371" s="262" t="str">
        <f>INDEX(_INSTRUMENT_TAGS[INITIAL_DESC],MATCH(MSIO4[[#This Row],[Tag]],_INSTRUMENT_TAGS[INITIAL_TAG1],))</f>
        <v>ESP Ash hopper 1         overheat thermostat</v>
      </c>
      <c r="C371" s="262" t="str">
        <f>INDEX(_INSTRUMENTS[TYPICAL],MATCH(MSIO4[[#This Row],[Tag]],_INSTRUMENTS[TAG],))</f>
        <v>MEAS_BIN_DETAIL</v>
      </c>
      <c r="D371" s="262"/>
      <c r="E371" s="273"/>
      <c r="F371" s="273"/>
      <c r="G371" s="273"/>
      <c r="H371" s="274"/>
    </row>
    <row r="372" spans="1:8" hidden="1" x14ac:dyDescent="0.4">
      <c r="A372" s="263" t="s">
        <v>130</v>
      </c>
      <c r="B372" s="262" t="str">
        <f>INDEX(_INSTRUMENT_TAGS[INITIAL_DESC],MATCH(MSIO4[[#This Row],[Tag]],_INSTRUMENT_TAGS[INITIAL_TAG1],))</f>
        <v>Feed water temperature</v>
      </c>
      <c r="C372" s="262" t="str">
        <f>INDEX(_INSTRUMENTS[TYPICAL],MATCH(MSIO4[[#This Row],[Tag]],_INSTRUMENTS[TAG],))</f>
        <v>MEAS_ANA</v>
      </c>
      <c r="D372" s="262"/>
      <c r="E372" s="273"/>
      <c r="F372" s="273"/>
      <c r="G372" s="273"/>
      <c r="H372" s="274"/>
    </row>
    <row r="373" spans="1:8" hidden="1" x14ac:dyDescent="0.4">
      <c r="A373" s="263" t="s">
        <v>137</v>
      </c>
      <c r="B373" s="262" t="str">
        <f>INDEX(_INSTRUMENT_TAGS[INITIAL_DESC],MATCH(MSIO4[[#This Row],[Tag]],_INSTRUMENT_TAGS[INITIAL_TAG1],))</f>
        <v>Feed water pump 2        bearing temperature</v>
      </c>
      <c r="C373" s="262" t="str">
        <f>INDEX(_INSTRUMENTS[TYPICAL],MATCH(MSIO4[[#This Row],[Tag]],_INSTRUMENTS[TAG],))</f>
        <v>MEAS_ANA</v>
      </c>
      <c r="D373" s="262"/>
      <c r="E373" s="273"/>
      <c r="F373" s="273"/>
      <c r="G373" s="273"/>
      <c r="H373" s="274"/>
    </row>
    <row r="374" spans="1:8" hidden="1" x14ac:dyDescent="0.4">
      <c r="A374" s="263" t="s">
        <v>173</v>
      </c>
      <c r="B374" s="262" t="str">
        <f>INDEX(_INSTRUMENT_TAGS[INITIAL_DESC],MATCH(MSIO4[[#This Row],[Tag]],_INSTRUMENT_TAGS[INITIAL_TAG1],))</f>
        <v xml:space="preserve">FW pump 1 motor          bearing temperature </v>
      </c>
      <c r="C374" s="262" t="str">
        <f>INDEX(_INSTRUMENTS[TYPICAL],MATCH(MSIO4[[#This Row],[Tag]],_INSTRUMENTS[TAG],))</f>
        <v>MEAS_ANA</v>
      </c>
      <c r="D374" s="262"/>
      <c r="E374" s="273"/>
      <c r="F374" s="273"/>
      <c r="G374" s="273"/>
      <c r="H374" s="274"/>
    </row>
    <row r="375" spans="1:8" hidden="1" x14ac:dyDescent="0.4">
      <c r="A375" s="263" t="s">
        <v>171</v>
      </c>
      <c r="B375" s="262" t="str">
        <f>INDEX(_INSTRUMENT_TAGS[INITIAL_DESC],MATCH(MSIO4[[#This Row],[Tag]],_INSTRUMENT_TAGS[INITIAL_TAG1],))</f>
        <v xml:space="preserve">FW pump 1 motor          winding temperature </v>
      </c>
      <c r="C375" s="262" t="str">
        <f>INDEX(_INSTRUMENTS[TYPICAL],MATCH(MSIO4[[#This Row],[Tag]],_INSTRUMENTS[TAG],))</f>
        <v>MEAS_ANA</v>
      </c>
      <c r="D375" s="262"/>
      <c r="E375" s="273"/>
      <c r="F375" s="273"/>
      <c r="G375" s="273"/>
      <c r="H375" s="274"/>
    </row>
    <row r="376" spans="1:8" hidden="1" x14ac:dyDescent="0.4">
      <c r="A376" s="263" t="s">
        <v>164</v>
      </c>
      <c r="B376" s="262" t="str">
        <f>INDEX(_INSTRUMENT_TAGS[INITIAL_DESC],MATCH(MSIO4[[#This Row],[Tag]],_INSTRUMENT_TAGS[INITIAL_TAG1],))</f>
        <v xml:space="preserve">FW pump 2 motor          winding temperature </v>
      </c>
      <c r="C376" s="262" t="str">
        <f>INDEX(_INSTRUMENTS[TYPICAL],MATCH(MSIO4[[#This Row],[Tag]],_INSTRUMENTS[TAG],))</f>
        <v>MEAS_ANA</v>
      </c>
      <c r="D376" s="262"/>
      <c r="E376" s="273"/>
      <c r="F376" s="273"/>
      <c r="G376" s="273"/>
      <c r="H376" s="274"/>
    </row>
    <row r="377" spans="1:8" hidden="1" x14ac:dyDescent="0.4">
      <c r="A377" s="265" t="s">
        <v>361</v>
      </c>
      <c r="B377" s="264" t="str">
        <f>INDEX(_INSTRUMENT_TAGS[INITIAL_DESC],MATCH(MSIO4[[#This Row],[Tag]],_INSTRUMENT_TAGS[INITIAL_TAG1],))</f>
        <v>Blow down tank           temperature and control</v>
      </c>
      <c r="C377" s="264" t="str">
        <f>INDEX(_INSTRUMENTS[TYPICAL],MATCH(MSIO4[[#This Row],[Tag]],_INSTRUMENTS[TAG],))</f>
        <v>MEAS_ANA</v>
      </c>
      <c r="D377" s="262"/>
      <c r="E377" s="273"/>
      <c r="F377" s="273"/>
      <c r="G377" s="273"/>
      <c r="H377" s="274"/>
    </row>
    <row r="378" spans="1:8" hidden="1" x14ac:dyDescent="0.4">
      <c r="A378" s="265" t="s">
        <v>376</v>
      </c>
      <c r="B378" s="264" t="str">
        <f>INDEX(_INSTRUMENT_TAGS[INITIAL_DESC],MATCH(MSIO4[[#This Row],[Tag]],_INSTRUMENT_TAGS[INITIAL_TAG1],))</f>
        <v>Accumulator temperature</v>
      </c>
      <c r="C378" s="264" t="str">
        <f>INDEX(_INSTRUMENTS[TYPICAL],MATCH(MSIO4[[#This Row],[Tag]],_INSTRUMENTS[TAG],))</f>
        <v>MEAS_ANA</v>
      </c>
      <c r="D378" s="262"/>
      <c r="E378" s="273"/>
      <c r="F378" s="273"/>
      <c r="G378" s="273"/>
      <c r="H378" s="274"/>
    </row>
    <row r="379" spans="1:8" hidden="1" x14ac:dyDescent="0.4">
      <c r="A379" s="263" t="s">
        <v>200</v>
      </c>
      <c r="B379" s="262" t="str">
        <f>INDEX(_INSTRUMENT_TAGS[INITIAL_DESC],MATCH(MSIO4[[#This Row],[Tag]],_INSTRUMENT_TAGS[INITIAL_TAG1],))</f>
        <v>Temperature after        economizer</v>
      </c>
      <c r="C379" s="262" t="str">
        <f>INDEX(_INSTRUMENTS[TYPICAL],MATCH(MSIO4[[#This Row],[Tag]],_INSTRUMENTS[TAG],))</f>
        <v>MEAS_ANA</v>
      </c>
      <c r="D379" s="262"/>
      <c r="E379" s="273"/>
      <c r="F379" s="273"/>
      <c r="G379" s="273"/>
      <c r="H379" s="274"/>
    </row>
    <row r="380" spans="1:8" hidden="1" x14ac:dyDescent="0.4">
      <c r="A380" s="263" t="s">
        <v>222</v>
      </c>
      <c r="B380" s="262" t="str">
        <f>INDEX(_INSTRUMENT_TAGS[INITIAL_DESC],MATCH(MSIO4[[#This Row],[Tag]],_INSTRUMENT_TAGS[INITIAL_TAG1],))</f>
        <v>Temperature before       economizer</v>
      </c>
      <c r="C380" s="262" t="str">
        <f>INDEX(_INSTRUMENTS[TYPICAL],MATCH(MSIO4[[#This Row],[Tag]],_INSTRUMENTS[TAG],))</f>
        <v>MEAS_ANA</v>
      </c>
      <c r="D380" s="262"/>
      <c r="E380" s="273"/>
      <c r="F380" s="273"/>
      <c r="G380" s="273"/>
      <c r="H380" s="274"/>
    </row>
    <row r="381" spans="1:8" hidden="1" x14ac:dyDescent="0.4">
      <c r="A381" s="263" t="s">
        <v>461</v>
      </c>
      <c r="B381" s="262" t="str">
        <f>INDEX(_INSTRUMENT_TAGS[INITIAL_DESC],MATCH(MSIO4[[#This Row],[Tag]],_INSTRUMENT_TAGS[INITIAL_TAG1],))</f>
        <v xml:space="preserve">Condensate temperature   from primary air preheater </v>
      </c>
      <c r="C381" s="262" t="str">
        <f>INDEX(_INSTRUMENTS[TYPICAL],MATCH(MSIO4[[#This Row],[Tag]],_INSTRUMENTS[TAG],))</f>
        <v>MEAS_ANA</v>
      </c>
      <c r="D381" s="262"/>
      <c r="E381" s="273"/>
      <c r="F381" s="273"/>
      <c r="G381" s="273"/>
      <c r="H381" s="274"/>
    </row>
    <row r="382" spans="1:8" hidden="1" x14ac:dyDescent="0.4">
      <c r="A382" s="263" t="s">
        <v>1045</v>
      </c>
      <c r="B382" s="262" t="str">
        <f>INDEX(_INSTRUMENT_TAGS[INITIAL_DESC],MATCH(MSIO4[[#This Row],[Tag]],_INSTRUMENT_TAGS[INITIAL_TAG1],))</f>
        <v>Cooling water temperatureafter bottom ash conveyor</v>
      </c>
      <c r="C382" s="262" t="str">
        <f>INDEX(_INSTRUMENTS[TYPICAL],MATCH(MSIO4[[#This Row],[Tag]],_INSTRUMENTS[TAG],))</f>
        <v>MEAS_ANA</v>
      </c>
      <c r="D382" s="262"/>
      <c r="E382" s="273"/>
      <c r="F382" s="273"/>
      <c r="G382" s="273"/>
      <c r="H382" s="274"/>
    </row>
    <row r="383" spans="1:8" hidden="1" x14ac:dyDescent="0.4">
      <c r="A383" s="263" t="s">
        <v>505</v>
      </c>
      <c r="B383" s="262" t="str">
        <f>INDEX(_INSTRUMENT_TAGS[INITIAL_DESC],MATCH(MSIO4[[#This Row],[Tag]],_INSTRUMENT_TAGS[INITIAL_TAG1],))</f>
        <v>Steam temperature to     air preheater</v>
      </c>
      <c r="C383" s="262" t="str">
        <f>INDEX(_INSTRUMENTS[TYPICAL],MATCH(MSIO4[[#This Row],[Tag]],_INSTRUMENTS[TAG],))</f>
        <v>MEAS_ANA</v>
      </c>
      <c r="D383" s="262"/>
      <c r="E383" s="273"/>
      <c r="F383" s="273"/>
      <c r="G383" s="273"/>
      <c r="H383" s="274"/>
    </row>
    <row r="384" spans="1:8" hidden="1" x14ac:dyDescent="0.4">
      <c r="A384" s="263" t="s">
        <v>253</v>
      </c>
      <c r="B384" s="262" t="str">
        <f>INDEX(_INSTRUMENT_TAGS[INITIAL_DESC],MATCH(MSIO4[[#This Row],[Tag]],_INSTRUMENT_TAGS[INITIAL_TAG1],))</f>
        <v xml:space="preserve">Main steam temperature </v>
      </c>
      <c r="C384" s="262" t="str">
        <f>INDEX(_INSTRUMENTS[TYPICAL],MATCH(MSIO4[[#This Row],[Tag]],_INSTRUMENTS[TAG],))</f>
        <v>MEAS_ANA</v>
      </c>
      <c r="D384" s="262"/>
      <c r="E384" s="273"/>
      <c r="F384" s="273"/>
      <c r="G384" s="273"/>
      <c r="H384" s="274"/>
    </row>
    <row r="385" spans="1:8" hidden="1" x14ac:dyDescent="0.4">
      <c r="A385" s="263" t="s">
        <v>335</v>
      </c>
      <c r="B385" s="262" t="str">
        <f>INDEX(_INSTRUMENT_TAGS[INITIAL_DESC],MATCH(MSIO4[[#This Row],[Tag]],_INSTRUMENT_TAGS[INITIAL_TAG1],))</f>
        <v>Sootblowing              line temperature</v>
      </c>
      <c r="C385" s="262" t="str">
        <f>INDEX(_INSTRUMENTS[TYPICAL],MATCH(MSIO4[[#This Row],[Tag]],_INSTRUMENTS[TAG],))</f>
        <v>MEAS_ANA</v>
      </c>
      <c r="D385" s="262"/>
      <c r="E385" s="273"/>
      <c r="F385" s="273"/>
      <c r="G385" s="273"/>
      <c r="H385" s="274"/>
    </row>
    <row r="386" spans="1:8" hidden="1" x14ac:dyDescent="0.4">
      <c r="A386" s="263" t="s">
        <v>369</v>
      </c>
      <c r="B386" s="262" t="str">
        <f>INDEX(_INSTRUMENT_TAGS[INITIAL_DESC],MATCH(MSIO4[[#This Row],[Tag]],_INSTRUMENT_TAGS[INITIAL_TAG1],))</f>
        <v xml:space="preserve">Steam outlet temperature from accumulator </v>
      </c>
      <c r="C386" s="262" t="str">
        <f>INDEX(_INSTRUMENTS[TYPICAL],MATCH(MSIO4[[#This Row],[Tag]],_INSTRUMENTS[TAG],))</f>
        <v>MEAS_ANA</v>
      </c>
      <c r="D386" s="262"/>
      <c r="E386" s="273"/>
      <c r="F386" s="273"/>
      <c r="G386" s="273"/>
      <c r="H386" s="274"/>
    </row>
    <row r="387" spans="1:8" hidden="1" x14ac:dyDescent="0.4">
      <c r="A387" s="263" t="s">
        <v>378</v>
      </c>
      <c r="B387" s="262" t="str">
        <f>INDEX(_INSTRUMENT_TAGS[INITIAL_DESC],MATCH(MSIO4[[#This Row],[Tag]],_INSTRUMENT_TAGS[INITIAL_TAG1],))</f>
        <v>18bar(g) steam           temperature</v>
      </c>
      <c r="C387" s="262" t="str">
        <f>INDEX(_INSTRUMENTS[TYPICAL],MATCH(MSIO4[[#This Row],[Tag]],_INSTRUMENTS[TAG],))</f>
        <v>MEAS_ANA_DETAIL</v>
      </c>
      <c r="D387" s="262"/>
      <c r="E387" s="273"/>
      <c r="F387" s="273"/>
      <c r="G387" s="273"/>
      <c r="H387" s="274"/>
    </row>
    <row r="388" spans="1:8" hidden="1" x14ac:dyDescent="0.4">
      <c r="A388" s="263" t="s">
        <v>508</v>
      </c>
      <c r="B388" s="262" t="str">
        <f>INDEX(_INSTRUMENT_TAGS[INITIAL_DESC],MATCH(MSIO4[[#This Row],[Tag]],_INSTRUMENT_TAGS[INITIAL_TAG1],))</f>
        <v>Furnace temperature      connection</v>
      </c>
      <c r="C388" s="262" t="str">
        <f>INDEX(_INSTRUMENTS[TYPICAL],MATCH(MSIO4[[#This Row],[Tag]],_INSTRUMENTS[TAG],))</f>
        <v>MEAS_ANA</v>
      </c>
      <c r="D388" s="262"/>
      <c r="E388" s="273"/>
      <c r="F388" s="273"/>
      <c r="G388" s="273"/>
      <c r="H388" s="274"/>
    </row>
    <row r="389" spans="1:8" hidden="1" x14ac:dyDescent="0.4">
      <c r="A389" s="263" t="s">
        <v>447</v>
      </c>
      <c r="B389" s="262" t="str">
        <f>INDEX(_INSTRUMENT_TAGS[INITIAL_DESC],MATCH(MSIO4[[#This Row],[Tag]],_INSTRUMENT_TAGS[INITIAL_TAG1],))</f>
        <v>Primary air temperature  before preheater</v>
      </c>
      <c r="C389" s="262" t="str">
        <f>INDEX(_INSTRUMENTS[TYPICAL],MATCH(MSIO4[[#This Row],[Tag]],_INSTRUMENTS[TAG],))</f>
        <v>MEAS_ANA</v>
      </c>
      <c r="D389" s="262"/>
      <c r="E389" s="273"/>
      <c r="F389" s="273"/>
      <c r="G389" s="273"/>
      <c r="H389" s="274"/>
    </row>
    <row r="390" spans="1:8" hidden="1" x14ac:dyDescent="0.4">
      <c r="A390" s="263" t="s">
        <v>1092</v>
      </c>
      <c r="B390" s="262" t="str">
        <f>INDEX(_INSTRUMENT_TAGS[INITIAL_DESC],MATCH(MSIO4[[#This Row],[Tag]],_INSTRUMENT_TAGS[INITIAL_TAG1],))</f>
        <v>Boiler room upper part   temperature</v>
      </c>
      <c r="C390" s="262" t="str">
        <f>INDEX(_INSTRUMENTS[TYPICAL],MATCH(MSIO4[[#This Row],[Tag]],_INSTRUMENTS[TAG],))</f>
        <v>MEAS_ANA</v>
      </c>
      <c r="D390" s="262"/>
      <c r="E390" s="273"/>
      <c r="F390" s="273"/>
      <c r="G390" s="273"/>
      <c r="H390" s="274"/>
    </row>
    <row r="391" spans="1:8" hidden="1" x14ac:dyDescent="0.4">
      <c r="A391" s="263" t="s">
        <v>538</v>
      </c>
      <c r="B391" s="262" t="str">
        <f>INDEX(_INSTRUMENT_TAGS[INITIAL_DESC],MATCH(MSIO4[[#This Row],[Tag]],_INSTRUMENT_TAGS[INITIAL_TAG1],))</f>
        <v>Primary air fan motor    winding temperature 1</v>
      </c>
      <c r="C391" s="262" t="str">
        <f>INDEX(_INSTRUMENTS[TYPICAL],MATCH(MSIO4[[#This Row],[Tag]],_INSTRUMENTS[TAG],))</f>
        <v>MEAS_ANA</v>
      </c>
      <c r="D391" s="262"/>
      <c r="E391" s="273"/>
      <c r="F391" s="273"/>
      <c r="G391" s="273"/>
      <c r="H391" s="274"/>
    </row>
    <row r="392" spans="1:8" hidden="1" x14ac:dyDescent="0.4">
      <c r="A392" s="263" t="s">
        <v>539</v>
      </c>
      <c r="B392" s="262" t="str">
        <f>INDEX(_INSTRUMENT_TAGS[INITIAL_DESC],MATCH(MSIO4[[#This Row],[Tag]],_INSTRUMENT_TAGS[INITIAL_TAG1],))</f>
        <v>Primary air fan motor    winding temperature 2</v>
      </c>
      <c r="C392" s="262" t="str">
        <f>INDEX(_INSTRUMENTS[TYPICAL],MATCH(MSIO4[[#This Row],[Tag]],_INSTRUMENTS[TAG],))</f>
        <v>MEAS_ANA</v>
      </c>
      <c r="D392" s="262"/>
      <c r="E392" s="273"/>
      <c r="F392" s="273"/>
      <c r="G392" s="273"/>
      <c r="H392" s="274"/>
    </row>
    <row r="393" spans="1:8" hidden="1" x14ac:dyDescent="0.4">
      <c r="A393" s="263" t="s">
        <v>537</v>
      </c>
      <c r="B393" s="262" t="str">
        <f>INDEX(_INSTRUMENT_TAGS[INITIAL_DESC],MATCH(MSIO4[[#This Row],[Tag]],_INSTRUMENT_TAGS[INITIAL_TAG1],))</f>
        <v>Primary air fan motor    bearing temperature 1</v>
      </c>
      <c r="C393" s="262" t="str">
        <f>INDEX(_INSTRUMENTS[TYPICAL],MATCH(MSIO4[[#This Row],[Tag]],_INSTRUMENTS[TAG],))</f>
        <v>MEAS_ANA</v>
      </c>
      <c r="D393" s="262"/>
      <c r="E393" s="273"/>
      <c r="F393" s="273"/>
      <c r="G393" s="273"/>
      <c r="H393" s="274"/>
    </row>
    <row r="394" spans="1:8" hidden="1" x14ac:dyDescent="0.4">
      <c r="A394" s="263" t="s">
        <v>537</v>
      </c>
      <c r="B394" s="262" t="str">
        <f>INDEX(_INSTRUMENT_TAGS[INITIAL_DESC],MATCH(MSIO4[[#This Row],[Tag]],_INSTRUMENT_TAGS[INITIAL_TAG1],))</f>
        <v>Primary air fan motor    bearing temperature 1</v>
      </c>
      <c r="C394" s="262" t="str">
        <f>INDEX(_INSTRUMENTS[TYPICAL],MATCH(MSIO4[[#This Row],[Tag]],_INSTRUMENTS[TAG],))</f>
        <v>MEAS_ANA</v>
      </c>
      <c r="D394" s="262"/>
      <c r="E394" s="273"/>
      <c r="F394" s="273"/>
      <c r="G394" s="273"/>
      <c r="H394" s="274"/>
    </row>
    <row r="395" spans="1:8" hidden="1" x14ac:dyDescent="0.4">
      <c r="A395" s="263" t="s">
        <v>490</v>
      </c>
      <c r="B395" s="262" t="str">
        <f>INDEX(_INSTRUMENT_TAGS[INITIAL_DESC],MATCH(MSIO4[[#This Row],[Tag]],_INSTRUMENT_TAGS[INITIAL_TAG1],))</f>
        <v>Primary air temperature</v>
      </c>
      <c r="C395" s="262" t="str">
        <f>INDEX(_INSTRUMENTS[TYPICAL],MATCH(MSIO4[[#This Row],[Tag]],_INSTRUMENTS[TAG],))</f>
        <v>MEAS_ANA</v>
      </c>
      <c r="D395" s="262"/>
      <c r="E395" s="273"/>
      <c r="F395" s="273"/>
      <c r="G395" s="273"/>
      <c r="H395" s="274"/>
    </row>
    <row r="396" spans="1:8" hidden="1" x14ac:dyDescent="0.4">
      <c r="A396" s="263" t="s">
        <v>490</v>
      </c>
      <c r="B396" s="262" t="str">
        <f>INDEX(_INSTRUMENT_TAGS[INITIAL_DESC],MATCH(MSIO4[[#This Row],[Tag]],_INSTRUMENT_TAGS[INITIAL_TAG1],))</f>
        <v>Primary air temperature</v>
      </c>
      <c r="C396" s="262" t="str">
        <f>INDEX(_INSTRUMENTS[TYPICAL],MATCH(MSIO4[[#This Row],[Tag]],_INSTRUMENTS[TAG],))</f>
        <v>MEAS_ANA</v>
      </c>
      <c r="D396" s="262"/>
      <c r="E396" s="273"/>
      <c r="F396" s="273"/>
      <c r="G396" s="273"/>
      <c r="H396" s="274"/>
    </row>
    <row r="397" spans="1:8" hidden="1" x14ac:dyDescent="0.4">
      <c r="A397" s="263" t="s">
        <v>536</v>
      </c>
      <c r="B397" s="262" t="str">
        <f>INDEX(_INSTRUMENT_TAGS[INITIAL_DESC],MATCH(MSIO4[[#This Row],[Tag]],_INSTRUMENT_TAGS[INITIAL_TAG1],))</f>
        <v>Secondary air fan motor  winding temperature 1</v>
      </c>
      <c r="C397" s="262" t="str">
        <f>INDEX(_INSTRUMENTS[TYPICAL],MATCH(MSIO4[[#This Row],[Tag]],_INSTRUMENTS[TAG],))</f>
        <v>MEAS_ANA</v>
      </c>
      <c r="D397" s="262"/>
      <c r="E397" s="273"/>
      <c r="F397" s="273"/>
      <c r="G397" s="273"/>
      <c r="H397" s="274"/>
    </row>
    <row r="398" spans="1:8" hidden="1" x14ac:dyDescent="0.4">
      <c r="A398" s="263" t="s">
        <v>536</v>
      </c>
      <c r="B398" s="262" t="str">
        <f>INDEX(_INSTRUMENT_TAGS[INITIAL_DESC],MATCH(MSIO4[[#This Row],[Tag]],_INSTRUMENT_TAGS[INITIAL_TAG1],))</f>
        <v>Secondary air fan motor  winding temperature 1</v>
      </c>
      <c r="C398" s="262" t="str">
        <f>INDEX(_INSTRUMENTS[TYPICAL],MATCH(MSIO4[[#This Row],[Tag]],_INSTRUMENTS[TAG],))</f>
        <v>MEAS_ANA</v>
      </c>
      <c r="D398" s="262"/>
      <c r="E398" s="273"/>
      <c r="F398" s="273"/>
      <c r="G398" s="273"/>
      <c r="H398" s="274"/>
    </row>
    <row r="399" spans="1:8" hidden="1" x14ac:dyDescent="0.4">
      <c r="A399" s="263" t="s">
        <v>541</v>
      </c>
      <c r="B399" s="262" t="str">
        <f>INDEX(_INSTRUMENT_TAGS[INITIAL_DESC],MATCH(MSIO4[[#This Row],[Tag]],_INSTRUMENT_TAGS[INITIAL_TAG1],))</f>
        <v>Secondary air fan motor  winding temperature 2</v>
      </c>
      <c r="C399" s="262" t="str">
        <f>INDEX(_INSTRUMENTS[TYPICAL],MATCH(MSIO4[[#This Row],[Tag]],_INSTRUMENTS[TAG],))</f>
        <v>MEAS_ANA</v>
      </c>
      <c r="D399" s="262"/>
      <c r="E399" s="273"/>
      <c r="F399" s="273"/>
      <c r="G399" s="273"/>
      <c r="H399" s="274"/>
    </row>
    <row r="400" spans="1:8" hidden="1" x14ac:dyDescent="0.4">
      <c r="A400" s="263" t="s">
        <v>541</v>
      </c>
      <c r="B400" s="262" t="str">
        <f>INDEX(_INSTRUMENT_TAGS[INITIAL_DESC],MATCH(MSIO4[[#This Row],[Tag]],_INSTRUMENT_TAGS[INITIAL_TAG1],))</f>
        <v>Secondary air fan motor  winding temperature 2</v>
      </c>
      <c r="C400" s="262" t="str">
        <f>INDEX(_INSTRUMENTS[TYPICAL],MATCH(MSIO4[[#This Row],[Tag]],_INSTRUMENTS[TAG],))</f>
        <v>MEAS_ANA</v>
      </c>
      <c r="D400" s="262"/>
      <c r="E400" s="273"/>
      <c r="F400" s="273"/>
      <c r="G400" s="273"/>
      <c r="H400" s="274"/>
    </row>
    <row r="401" spans="1:8" hidden="1" x14ac:dyDescent="0.4">
      <c r="A401" s="263" t="s">
        <v>535</v>
      </c>
      <c r="B401" s="262" t="str">
        <f>INDEX(_INSTRUMENT_TAGS[INITIAL_DESC],MATCH(MSIO4[[#This Row],[Tag]],_INSTRUMENT_TAGS[INITIAL_TAG1],))</f>
        <v>Secondary air fan motor  bearing temperature 1</v>
      </c>
      <c r="C401" s="262" t="str">
        <f>INDEX(_INSTRUMENTS[TYPICAL],MATCH(MSIO4[[#This Row],[Tag]],_INSTRUMENTS[TAG],))</f>
        <v>MEAS_ANA</v>
      </c>
      <c r="D401" s="262"/>
      <c r="E401" s="273"/>
      <c r="F401" s="273"/>
      <c r="G401" s="273"/>
      <c r="H401" s="274"/>
    </row>
    <row r="402" spans="1:8" hidden="1" x14ac:dyDescent="0.4">
      <c r="A402" s="263" t="s">
        <v>535</v>
      </c>
      <c r="B402" s="262" t="str">
        <f>INDEX(_INSTRUMENT_TAGS[INITIAL_DESC],MATCH(MSIO4[[#This Row],[Tag]],_INSTRUMENT_TAGS[INITIAL_TAG1],))</f>
        <v>Secondary air fan motor  bearing temperature 1</v>
      </c>
      <c r="C402" s="262" t="str">
        <f>INDEX(_INSTRUMENTS[TYPICAL],MATCH(MSIO4[[#This Row],[Tag]],_INSTRUMENTS[TAG],))</f>
        <v>MEAS_ANA</v>
      </c>
      <c r="D402" s="262"/>
      <c r="E402" s="273"/>
      <c r="F402" s="273"/>
      <c r="G402" s="273"/>
      <c r="H402" s="274"/>
    </row>
    <row r="403" spans="1:8" hidden="1" x14ac:dyDescent="0.4">
      <c r="A403" s="263" t="s">
        <v>1292</v>
      </c>
      <c r="B403" s="262" t="str">
        <f>INDEX(_INSTRUMENT_TAGS[INITIAL_DESC],MATCH(MSIO4[[#This Row],[Tag]],_INSTRUMENT_TAGS[INITIAL_TAG1],))</f>
        <v>Primary air fan motor    bearing temperature 2</v>
      </c>
      <c r="C403" s="262" t="str">
        <f>INDEX(_INSTRUMENTS[TYPICAL],MATCH(MSIO4[[#This Row],[Tag]],_INSTRUMENTS[TAG],))</f>
        <v>MEAS_ANA</v>
      </c>
      <c r="D403" s="262"/>
      <c r="E403" s="273"/>
      <c r="F403" s="273"/>
      <c r="G403" s="273"/>
      <c r="H403" s="274"/>
    </row>
    <row r="404" spans="1:8" hidden="1" x14ac:dyDescent="0.4">
      <c r="A404" s="263" t="s">
        <v>1292</v>
      </c>
      <c r="B404" s="262" t="str">
        <f>INDEX(_INSTRUMENT_TAGS[INITIAL_DESC],MATCH(MSIO4[[#This Row],[Tag]],_INSTRUMENT_TAGS[INITIAL_TAG1],))</f>
        <v>Primary air fan motor    bearing temperature 2</v>
      </c>
      <c r="C404" s="262" t="str">
        <f>INDEX(_INSTRUMENTS[TYPICAL],MATCH(MSIO4[[#This Row],[Tag]],_INSTRUMENTS[TAG],))</f>
        <v>MEAS_ANA</v>
      </c>
      <c r="D404" s="262"/>
      <c r="E404" s="273"/>
      <c r="F404" s="273"/>
      <c r="G404" s="273"/>
      <c r="H404" s="274"/>
    </row>
    <row r="405" spans="1:8" hidden="1" x14ac:dyDescent="0.4">
      <c r="A405" s="263" t="s">
        <v>502</v>
      </c>
      <c r="B405" s="262" t="str">
        <f>INDEX(_INSTRUMENT_TAGS[INITIAL_DESC],MATCH(MSIO4[[#This Row],[Tag]],_INSTRUMENT_TAGS[INITIAL_TAG1],))</f>
        <v>Boiler 1st draft         temperature</v>
      </c>
      <c r="C405" s="262" t="str">
        <f>INDEX(_INSTRUMENTS[TYPICAL],MATCH(MSIO4[[#This Row],[Tag]],_INSTRUMENTS[TAG],))</f>
        <v>MEAS_ANA</v>
      </c>
      <c r="D405" s="262"/>
      <c r="E405" s="273"/>
      <c r="F405" s="273"/>
      <c r="G405" s="273"/>
      <c r="H405" s="274"/>
    </row>
    <row r="406" spans="1:8" hidden="1" x14ac:dyDescent="0.4">
      <c r="A406" s="263" t="s">
        <v>502</v>
      </c>
      <c r="B406" s="262" t="str">
        <f>INDEX(_INSTRUMENT_TAGS[INITIAL_DESC],MATCH(MSIO4[[#This Row],[Tag]],_INSTRUMENT_TAGS[INITIAL_TAG1],))</f>
        <v>Boiler 1st draft         temperature</v>
      </c>
      <c r="C406" s="262" t="str">
        <f>INDEX(_INSTRUMENTS[TYPICAL],MATCH(MSIO4[[#This Row],[Tag]],_INSTRUMENTS[TAG],))</f>
        <v>MEAS_ANA</v>
      </c>
      <c r="D406" s="262"/>
      <c r="E406" s="273"/>
      <c r="F406" s="273"/>
      <c r="G406" s="273"/>
      <c r="H406" s="274"/>
    </row>
    <row r="407" spans="1:8" hidden="1" x14ac:dyDescent="0.4">
      <c r="A407" s="263" t="s">
        <v>478</v>
      </c>
      <c r="B407" s="262" t="str">
        <f>INDEX(_INSTRUMENT_TAGS[INITIAL_DESC],MATCH(MSIO4[[#This Row],[Tag]],_INSTRUMENT_TAGS[INITIAL_TAG1],))</f>
        <v>Boiler temperature after empty draft 1</v>
      </c>
      <c r="C407" s="262" t="str">
        <f>INDEX(_INSTRUMENTS[TYPICAL],MATCH(MSIO4[[#This Row],[Tag]],_INSTRUMENTS[TAG],))</f>
        <v>MEAS_ANA</v>
      </c>
      <c r="D407" s="262"/>
      <c r="E407" s="273"/>
      <c r="F407" s="273"/>
      <c r="G407" s="273"/>
      <c r="H407" s="274"/>
    </row>
    <row r="408" spans="1:8" hidden="1" x14ac:dyDescent="0.4">
      <c r="A408" s="263" t="s">
        <v>478</v>
      </c>
      <c r="B408" s="262" t="str">
        <f>INDEX(_INSTRUMENT_TAGS[INITIAL_DESC],MATCH(MSIO4[[#This Row],[Tag]],_INSTRUMENT_TAGS[INITIAL_TAG1],))</f>
        <v>Boiler temperature after empty draft 1</v>
      </c>
      <c r="C408" s="262" t="str">
        <f>INDEX(_INSTRUMENTS[TYPICAL],MATCH(MSIO4[[#This Row],[Tag]],_INSTRUMENTS[TAG],))</f>
        <v>MEAS_ANA</v>
      </c>
      <c r="D408" s="262"/>
      <c r="E408" s="273"/>
      <c r="F408" s="273"/>
      <c r="G408" s="273"/>
      <c r="H408" s="274"/>
    </row>
    <row r="409" spans="1:8" hidden="1" x14ac:dyDescent="0.4">
      <c r="A409" s="263" t="s">
        <v>469</v>
      </c>
      <c r="B409" s="262" t="str">
        <f>INDEX(_INSTRUMENT_TAGS[INITIAL_DESC],MATCH(MSIO4[[#This Row],[Tag]],_INSTRUMENT_TAGS[INITIAL_TAG1],))</f>
        <v>Boiler temperature after empty draft 2</v>
      </c>
      <c r="C409" s="262" t="str">
        <f>INDEX(_INSTRUMENTS[TYPICAL],MATCH(MSIO4[[#This Row],[Tag]],_INSTRUMENTS[TAG],))</f>
        <v>MEAS_ANA</v>
      </c>
      <c r="D409" s="262"/>
      <c r="E409" s="273"/>
      <c r="F409" s="273"/>
      <c r="G409" s="273"/>
      <c r="H409" s="274"/>
    </row>
    <row r="410" spans="1:8" hidden="1" x14ac:dyDescent="0.4">
      <c r="A410" s="263" t="s">
        <v>469</v>
      </c>
      <c r="B410" s="262" t="str">
        <f>INDEX(_INSTRUMENT_TAGS[INITIAL_DESC],MATCH(MSIO4[[#This Row],[Tag]],_INSTRUMENT_TAGS[INITIAL_TAG1],))</f>
        <v>Boiler temperature after empty draft 2</v>
      </c>
      <c r="C410" s="262" t="str">
        <f>INDEX(_INSTRUMENTS[TYPICAL],MATCH(MSIO4[[#This Row],[Tag]],_INSTRUMENTS[TAG],))</f>
        <v>MEAS_ANA</v>
      </c>
      <c r="D410" s="262"/>
      <c r="E410" s="273"/>
      <c r="F410" s="273"/>
      <c r="G410" s="273"/>
      <c r="H410" s="274"/>
    </row>
    <row r="411" spans="1:8" hidden="1" x14ac:dyDescent="0.4">
      <c r="A411" s="263" t="s">
        <v>464</v>
      </c>
      <c r="B411" s="262" t="str">
        <f>INDEX(_INSTRUMENT_TAGS[INITIAL_DESC],MATCH(MSIO4[[#This Row],[Tag]],_INSTRUMENT_TAGS[INITIAL_TAG1],))</f>
        <v>Bed temperature 1</v>
      </c>
      <c r="C411" s="262" t="str">
        <f>INDEX(_INSTRUMENTS[TYPICAL],MATCH(MSIO4[[#This Row],[Tag]],_INSTRUMENTS[TAG],))</f>
        <v>MEAS_ANA_SRS</v>
      </c>
      <c r="D411" s="262"/>
      <c r="E411" s="273"/>
      <c r="F411" s="273"/>
      <c r="G411" s="273"/>
      <c r="H411" s="274"/>
    </row>
    <row r="412" spans="1:8" hidden="1" x14ac:dyDescent="0.4">
      <c r="A412" s="263" t="s">
        <v>464</v>
      </c>
      <c r="B412" s="262" t="str">
        <f>INDEX(_INSTRUMENT_TAGS[INITIAL_DESC],MATCH(MSIO4[[#This Row],[Tag]],_INSTRUMENT_TAGS[INITIAL_TAG1],))</f>
        <v>Bed temperature 1</v>
      </c>
      <c r="C412" s="262" t="str">
        <f>INDEX(_INSTRUMENTS[TYPICAL],MATCH(MSIO4[[#This Row],[Tag]],_INSTRUMENTS[TAG],))</f>
        <v>MEAS_ANA_SRS</v>
      </c>
      <c r="D412" s="262"/>
      <c r="E412" s="273"/>
      <c r="F412" s="273"/>
      <c r="G412" s="273"/>
      <c r="H412" s="274"/>
    </row>
    <row r="413" spans="1:8" hidden="1" x14ac:dyDescent="0.4">
      <c r="A413" s="263" t="s">
        <v>472</v>
      </c>
      <c r="B413" s="262" t="str">
        <f>INDEX(_INSTRUMENT_TAGS[INITIAL_DESC],MATCH(MSIO4[[#This Row],[Tag]],_INSTRUMENT_TAGS[INITIAL_TAG1],))</f>
        <v>Bed temperature 2</v>
      </c>
      <c r="C413" s="262" t="str">
        <f>INDEX(_INSTRUMENTS[TYPICAL],MATCH(MSIO4[[#This Row],[Tag]],_INSTRUMENTS[TAG],))</f>
        <v>MEAS_ANA_SRS</v>
      </c>
      <c r="D413" s="262"/>
      <c r="E413" s="273"/>
      <c r="F413" s="273"/>
      <c r="G413" s="273"/>
      <c r="H413" s="274"/>
    </row>
    <row r="414" spans="1:8" hidden="1" x14ac:dyDescent="0.4">
      <c r="A414" s="263" t="s">
        <v>472</v>
      </c>
      <c r="B414" s="262" t="str">
        <f>INDEX(_INSTRUMENT_TAGS[INITIAL_DESC],MATCH(MSIO4[[#This Row],[Tag]],_INSTRUMENT_TAGS[INITIAL_TAG1],))</f>
        <v>Bed temperature 2</v>
      </c>
      <c r="C414" s="262" t="str">
        <f>INDEX(_INSTRUMENTS[TYPICAL],MATCH(MSIO4[[#This Row],[Tag]],_INSTRUMENTS[TAG],))</f>
        <v>MEAS_ANA_SRS</v>
      </c>
      <c r="D414" s="262"/>
      <c r="E414" s="273"/>
      <c r="F414" s="273"/>
      <c r="G414" s="273"/>
      <c r="H414" s="274"/>
    </row>
    <row r="415" spans="1:8" hidden="1" x14ac:dyDescent="0.4">
      <c r="A415" s="263" t="s">
        <v>496</v>
      </c>
      <c r="B415" s="262" t="str">
        <f>INDEX(_INSTRUMENT_TAGS[INITIAL_DESC],MATCH(MSIO4[[#This Row],[Tag]],_INSTRUMENT_TAGS[INITIAL_TAG1],))</f>
        <v>Boiler bed temperature   middle level</v>
      </c>
      <c r="C415" s="262" t="str">
        <f>INDEX(_INSTRUMENTS[TYPICAL],MATCH(MSIO4[[#This Row],[Tag]],_INSTRUMENTS[TAG],))</f>
        <v>MEAS_ANA</v>
      </c>
      <c r="D415" s="262"/>
      <c r="E415" s="273"/>
      <c r="F415" s="273"/>
      <c r="G415" s="273"/>
      <c r="H415" s="274"/>
    </row>
    <row r="416" spans="1:8" hidden="1" x14ac:dyDescent="0.4">
      <c r="A416" s="263" t="s">
        <v>496</v>
      </c>
      <c r="B416" s="262" t="str">
        <f>INDEX(_INSTRUMENT_TAGS[INITIAL_DESC],MATCH(MSIO4[[#This Row],[Tag]],_INSTRUMENT_TAGS[INITIAL_TAG1],))</f>
        <v>Boiler bed temperature   middle level</v>
      </c>
      <c r="C416" s="262" t="str">
        <f>INDEX(_INSTRUMENTS[TYPICAL],MATCH(MSIO4[[#This Row],[Tag]],_INSTRUMENTS[TAG],))</f>
        <v>MEAS_ANA</v>
      </c>
      <c r="D416" s="262"/>
      <c r="E416" s="273"/>
      <c r="F416" s="273"/>
      <c r="G416" s="273"/>
      <c r="H416" s="274"/>
    </row>
    <row r="417" spans="1:8" hidden="1" x14ac:dyDescent="0.4">
      <c r="A417" s="263" t="s">
        <v>499</v>
      </c>
      <c r="B417" s="262" t="str">
        <f>INDEX(_INSTRUMENT_TAGS[INITIAL_DESC],MATCH(MSIO4[[#This Row],[Tag]],_INSTRUMENT_TAGS[INITIAL_TAG1],))</f>
        <v>Boiler bed temperature   lower level</v>
      </c>
      <c r="C417" s="262" t="str">
        <f>INDEX(_INSTRUMENTS[TYPICAL],MATCH(MSIO4[[#This Row],[Tag]],_INSTRUMENTS[TAG],))</f>
        <v>MEAS_ANA</v>
      </c>
      <c r="D417" s="262"/>
      <c r="E417" s="273"/>
      <c r="F417" s="273"/>
      <c r="G417" s="273"/>
      <c r="H417" s="274"/>
    </row>
    <row r="418" spans="1:8" hidden="1" x14ac:dyDescent="0.4">
      <c r="A418" s="263" t="s">
        <v>499</v>
      </c>
      <c r="B418" s="262" t="str">
        <f>INDEX(_INSTRUMENT_TAGS[INITIAL_DESC],MATCH(MSIO4[[#This Row],[Tag]],_INSTRUMENT_TAGS[INITIAL_TAG1],))</f>
        <v>Boiler bed temperature   lower level</v>
      </c>
      <c r="C418" s="262" t="str">
        <f>INDEX(_INSTRUMENTS[TYPICAL],MATCH(MSIO4[[#This Row],[Tag]],_INSTRUMENTS[TAG],))</f>
        <v>MEAS_ANA</v>
      </c>
      <c r="D418" s="262"/>
      <c r="E418" s="273"/>
      <c r="F418" s="273"/>
      <c r="G418" s="273"/>
      <c r="H418" s="274"/>
    </row>
    <row r="419" spans="1:8" hidden="1" x14ac:dyDescent="0.4">
      <c r="A419" s="263" t="s">
        <v>455</v>
      </c>
      <c r="B419" s="262" t="str">
        <f>INDEX(_INSTRUMENT_TAGS[INITIAL_DESC],MATCH(MSIO4[[#This Row],[Tag]],_INSTRUMENT_TAGS[INITIAL_TAG1],))</f>
        <v>Bed temperature 3</v>
      </c>
      <c r="C419" s="262" t="str">
        <f>INDEX(_INSTRUMENTS[TYPICAL],MATCH(MSIO4[[#This Row],[Tag]],_INSTRUMENTS[TAG],))</f>
        <v>MEAS_ANA_SRS</v>
      </c>
      <c r="D419" s="262"/>
      <c r="E419" s="273"/>
      <c r="F419" s="273"/>
      <c r="G419" s="273"/>
      <c r="H419" s="274"/>
    </row>
    <row r="420" spans="1:8" hidden="1" x14ac:dyDescent="0.4">
      <c r="A420" s="263" t="s">
        <v>455</v>
      </c>
      <c r="B420" s="262" t="str">
        <f>INDEX(_INSTRUMENT_TAGS[INITIAL_DESC],MATCH(MSIO4[[#This Row],[Tag]],_INSTRUMENT_TAGS[INITIAL_TAG1],))</f>
        <v>Bed temperature 3</v>
      </c>
      <c r="C420" s="262" t="str">
        <f>INDEX(_INSTRUMENTS[TYPICAL],MATCH(MSIO4[[#This Row],[Tag]],_INSTRUMENTS[TAG],))</f>
        <v>MEAS_ANA_SRS</v>
      </c>
      <c r="D420" s="262"/>
      <c r="E420" s="273"/>
      <c r="F420" s="273"/>
      <c r="G420" s="273"/>
      <c r="H420" s="274"/>
    </row>
    <row r="421" spans="1:8" hidden="1" x14ac:dyDescent="0.4">
      <c r="A421" s="263" t="s">
        <v>427</v>
      </c>
      <c r="B421" s="262" t="str">
        <f>INDEX(_INSTRUMENT_TAGS[INITIAL_DESC],MATCH(MSIO4[[#This Row],[Tag]],_INSTRUMENT_TAGS[INITIAL_TAG1],))</f>
        <v>Bed temperature 4</v>
      </c>
      <c r="C421" s="262" t="str">
        <f>INDEX(_INSTRUMENTS[TYPICAL],MATCH(MSIO4[[#This Row],[Tag]],_INSTRUMENTS[TAG],))</f>
        <v>MEAS_ANA_SRS</v>
      </c>
      <c r="D421" s="262"/>
      <c r="E421" s="273"/>
      <c r="F421" s="273"/>
      <c r="G421" s="273"/>
      <c r="H421" s="274"/>
    </row>
    <row r="422" spans="1:8" hidden="1" x14ac:dyDescent="0.4">
      <c r="A422" s="263" t="s">
        <v>427</v>
      </c>
      <c r="B422" s="262" t="str">
        <f>INDEX(_INSTRUMENT_TAGS[INITIAL_DESC],MATCH(MSIO4[[#This Row],[Tag]],_INSTRUMENT_TAGS[INITIAL_TAG1],))</f>
        <v>Bed temperature 4</v>
      </c>
      <c r="C422" s="262" t="str">
        <f>INDEX(_INSTRUMENTS[TYPICAL],MATCH(MSIO4[[#This Row],[Tag]],_INSTRUMENTS[TAG],))</f>
        <v>MEAS_ANA_SRS</v>
      </c>
      <c r="D422" s="262"/>
      <c r="E422" s="273"/>
      <c r="F422" s="273"/>
      <c r="G422" s="273"/>
      <c r="H422" s="274"/>
    </row>
    <row r="423" spans="1:8" hidden="1" x14ac:dyDescent="0.4">
      <c r="A423" s="263" t="s">
        <v>1297</v>
      </c>
      <c r="B423" s="262" t="str">
        <f>INDEX(_INSTRUMENT_TAGS[INITIAL_DESC],MATCH(MSIO4[[#This Row],[Tag]],_INSTRUMENT_TAGS[INITIAL_TAG1],))</f>
        <v>Primary air fan motor    winding temperature 3</v>
      </c>
      <c r="C423" s="262" t="str">
        <f>INDEX(_INSTRUMENTS[TYPICAL],MATCH(MSIO4[[#This Row],[Tag]],_INSTRUMENTS[TAG],))</f>
        <v>MEAS_ANA</v>
      </c>
      <c r="D423" s="262"/>
      <c r="E423" s="273"/>
      <c r="F423" s="273"/>
      <c r="G423" s="273"/>
      <c r="H423" s="274"/>
    </row>
    <row r="424" spans="1:8" hidden="1" x14ac:dyDescent="0.4">
      <c r="A424" s="263" t="s">
        <v>1297</v>
      </c>
      <c r="B424" s="262" t="str">
        <f>INDEX(_INSTRUMENT_TAGS[INITIAL_DESC],MATCH(MSIO4[[#This Row],[Tag]],_INSTRUMENT_TAGS[INITIAL_TAG1],))</f>
        <v>Primary air fan motor    winding temperature 3</v>
      </c>
      <c r="C424" s="262" t="str">
        <f>INDEX(_INSTRUMENTS[TYPICAL],MATCH(MSIO4[[#This Row],[Tag]],_INSTRUMENTS[TAG],))</f>
        <v>MEAS_ANA</v>
      </c>
      <c r="D424" s="262"/>
      <c r="E424" s="273"/>
      <c r="F424" s="273"/>
      <c r="G424" s="273"/>
      <c r="H424" s="274"/>
    </row>
    <row r="425" spans="1:8" hidden="1" x14ac:dyDescent="0.4">
      <c r="A425" s="263" t="s">
        <v>1301</v>
      </c>
      <c r="B425" s="262" t="str">
        <f>INDEX(_INSTRUMENT_TAGS[INITIAL_DESC],MATCH(MSIO4[[#This Row],[Tag]],_INSTRUMENT_TAGS[INITIAL_TAG1],))</f>
        <v>Secondary air fan motor  winding temperature 3</v>
      </c>
      <c r="C425" s="262" t="str">
        <f>INDEX(_INSTRUMENTS[TYPICAL],MATCH(MSIO4[[#This Row],[Tag]],_INSTRUMENTS[TAG],))</f>
        <v>MEAS_ANA</v>
      </c>
      <c r="D425" s="262"/>
      <c r="E425" s="273"/>
      <c r="F425" s="273"/>
      <c r="G425" s="273"/>
      <c r="H425" s="274"/>
    </row>
    <row r="426" spans="1:8" hidden="1" x14ac:dyDescent="0.4">
      <c r="A426" s="263" t="s">
        <v>1301</v>
      </c>
      <c r="B426" s="262" t="str">
        <f>INDEX(_INSTRUMENT_TAGS[INITIAL_DESC],MATCH(MSIO4[[#This Row],[Tag]],_INSTRUMENT_TAGS[INITIAL_TAG1],))</f>
        <v>Secondary air fan motor  winding temperature 3</v>
      </c>
      <c r="C426" s="262" t="str">
        <f>INDEX(_INSTRUMENTS[TYPICAL],MATCH(MSIO4[[#This Row],[Tag]],_INSTRUMENTS[TAG],))</f>
        <v>MEAS_ANA</v>
      </c>
      <c r="D426" s="262"/>
      <c r="E426" s="273"/>
      <c r="F426" s="273"/>
      <c r="G426" s="273"/>
      <c r="H426" s="274"/>
    </row>
    <row r="427" spans="1:8" hidden="1" x14ac:dyDescent="0.4">
      <c r="A427" s="263" t="s">
        <v>1288</v>
      </c>
      <c r="B427" s="262" t="str">
        <f>INDEX(_INSTRUMENT_TAGS[INITIAL_DESC],MATCH(MSIO4[[#This Row],[Tag]],_INSTRUMENT_TAGS[INITIAL_TAG1],))</f>
        <v>Secondary air fan motor  bearing temperature 2</v>
      </c>
      <c r="C427" s="262" t="str">
        <f>INDEX(_INSTRUMENTS[TYPICAL],MATCH(MSIO4[[#This Row],[Tag]],_INSTRUMENTS[TAG],))</f>
        <v>MEAS_ANA</v>
      </c>
      <c r="D427" s="262"/>
      <c r="E427" s="273"/>
      <c r="F427" s="273"/>
      <c r="G427" s="273"/>
      <c r="H427" s="274"/>
    </row>
    <row r="428" spans="1:8" hidden="1" x14ac:dyDescent="0.4">
      <c r="A428" s="263" t="s">
        <v>1288</v>
      </c>
      <c r="B428" s="262" t="str">
        <f>INDEX(_INSTRUMENT_TAGS[INITIAL_DESC],MATCH(MSIO4[[#This Row],[Tag]],_INSTRUMENT_TAGS[INITIAL_TAG1],))</f>
        <v>Secondary air fan motor  bearing temperature 2</v>
      </c>
      <c r="C428" s="262" t="str">
        <f>INDEX(_INSTRUMENTS[TYPICAL],MATCH(MSIO4[[#This Row],[Tag]],_INSTRUMENTS[TAG],))</f>
        <v>MEAS_ANA</v>
      </c>
      <c r="D428" s="262"/>
      <c r="E428" s="273"/>
      <c r="F428" s="273"/>
      <c r="G428" s="273"/>
      <c r="H428" s="274"/>
    </row>
    <row r="429" spans="1:8" hidden="1" x14ac:dyDescent="0.4">
      <c r="A429" s="263" t="s">
        <v>1545</v>
      </c>
      <c r="B429" s="262" t="str">
        <f>INDEX(_INSTRUMENT_TAGS[INITIAL_DESC],MATCH(MSIO4[[#This Row],[Tag]],_INSTRUMENT_TAGS[INITIAL_TAG1],))</f>
        <v>Instrument air tank      temperature</v>
      </c>
      <c r="C429" s="262" t="str">
        <f>INDEX(_INSTRUMENTS[TYPICAL],MATCH(MSIO4[[#This Row],[Tag]],_INSTRUMENTS[TAG],))</f>
        <v>MEAS_ANA</v>
      </c>
      <c r="D429" s="262"/>
      <c r="E429" s="273"/>
      <c r="F429" s="273"/>
      <c r="G429" s="273"/>
      <c r="H429" s="274"/>
    </row>
    <row r="430" spans="1:8" hidden="1" x14ac:dyDescent="0.4">
      <c r="A430" s="263" t="s">
        <v>1545</v>
      </c>
      <c r="B430" s="262" t="str">
        <f>INDEX(_INSTRUMENT_TAGS[INITIAL_DESC],MATCH(MSIO4[[#This Row],[Tag]],_INSTRUMENT_TAGS[INITIAL_TAG1],))</f>
        <v>Instrument air tank      temperature</v>
      </c>
      <c r="C430" s="262" t="str">
        <f>INDEX(_INSTRUMENTS[TYPICAL],MATCH(MSIO4[[#This Row],[Tag]],_INSTRUMENTS[TAG],))</f>
        <v>MEAS_ANA</v>
      </c>
      <c r="D430" s="262"/>
      <c r="E430" s="273"/>
      <c r="F430" s="273"/>
      <c r="G430" s="273"/>
      <c r="H430" s="274"/>
    </row>
    <row r="431" spans="1:8" hidden="1" x14ac:dyDescent="0.4">
      <c r="A431" s="263" t="s">
        <v>466</v>
      </c>
      <c r="B431" s="262" t="str">
        <f>INDEX(_INSTRUMENT_TAGS[INITIAL_DESC],MATCH(MSIO4[[#This Row],[Tag]],_INSTRUMENT_TAGS[INITIAL_TAG1],))</f>
        <v>Flue gas temperature 1</v>
      </c>
      <c r="C431" s="262" t="str">
        <f>INDEX(_INSTRUMENTS[TYPICAL],MATCH(MSIO4[[#This Row],[Tag]],_INSTRUMENTS[TAG],))</f>
        <v>MEAS_ANA</v>
      </c>
      <c r="D431" s="262"/>
      <c r="E431" s="273"/>
      <c r="F431" s="273"/>
      <c r="G431" s="273"/>
      <c r="H431" s="274"/>
    </row>
    <row r="432" spans="1:8" hidden="1" x14ac:dyDescent="0.4">
      <c r="A432" s="263" t="s">
        <v>466</v>
      </c>
      <c r="B432" s="262" t="str">
        <f>INDEX(_INSTRUMENT_TAGS[INITIAL_DESC],MATCH(MSIO4[[#This Row],[Tag]],_INSTRUMENT_TAGS[INITIAL_TAG1],))</f>
        <v>Flue gas temperature 1</v>
      </c>
      <c r="C432" s="262" t="str">
        <f>INDEX(_INSTRUMENTS[TYPICAL],MATCH(MSIO4[[#This Row],[Tag]],_INSTRUMENTS[TAG],))</f>
        <v>MEAS_ANA</v>
      </c>
      <c r="D432" s="262"/>
      <c r="E432" s="273"/>
      <c r="F432" s="273"/>
      <c r="G432" s="273"/>
      <c r="H432" s="274"/>
    </row>
    <row r="433" spans="1:8" hidden="1" x14ac:dyDescent="0.4">
      <c r="A433" s="263" t="s">
        <v>444</v>
      </c>
      <c r="B433" s="262" t="str">
        <f>INDEX(_INSTRUMENT_TAGS[INITIAL_DESC],MATCH(MSIO4[[#This Row],[Tag]],_INSTRUMENT_TAGS[INITIAL_TAG1],))</f>
        <v>Flue gas temperature 2</v>
      </c>
      <c r="C433" s="262" t="str">
        <f>INDEX(_INSTRUMENTS[TYPICAL],MATCH(MSIO4[[#This Row],[Tag]],_INSTRUMENTS[TAG],))</f>
        <v>MEAS_ANA</v>
      </c>
      <c r="D433" s="262"/>
      <c r="E433" s="273"/>
      <c r="F433" s="273"/>
      <c r="G433" s="273"/>
      <c r="H433" s="274"/>
    </row>
    <row r="434" spans="1:8" hidden="1" x14ac:dyDescent="0.4">
      <c r="A434" s="263" t="s">
        <v>444</v>
      </c>
      <c r="B434" s="262" t="str">
        <f>INDEX(_INSTRUMENT_TAGS[INITIAL_DESC],MATCH(MSIO4[[#This Row],[Tag]],_INSTRUMENT_TAGS[INITIAL_TAG1],))</f>
        <v>Flue gas temperature 2</v>
      </c>
      <c r="C434" s="262" t="str">
        <f>INDEX(_INSTRUMENTS[TYPICAL],MATCH(MSIO4[[#This Row],[Tag]],_INSTRUMENTS[TAG],))</f>
        <v>MEAS_ANA</v>
      </c>
      <c r="D434" s="262"/>
      <c r="E434" s="273"/>
      <c r="F434" s="273"/>
      <c r="G434" s="273"/>
      <c r="H434" s="274"/>
    </row>
    <row r="435" spans="1:8" hidden="1" x14ac:dyDescent="0.4">
      <c r="A435" s="263" t="s">
        <v>916</v>
      </c>
      <c r="B435" s="262" t="str">
        <f>INDEX(_INSTRUMENT_TAGS[INITIAL_DESC],MATCH(MSIO4[[#This Row],[Tag]],_INSTRUMENT_TAGS[INITIAL_TAG1],))</f>
        <v>Flue gas temperature     before ESP</v>
      </c>
      <c r="C435" s="262" t="str">
        <f>INDEX(_INSTRUMENTS[TYPICAL],MATCH(MSIO4[[#This Row],[Tag]],_INSTRUMENTS[TAG],))</f>
        <v>MEAS_ANA_DETAIL</v>
      </c>
      <c r="D435" s="262"/>
      <c r="E435" s="273"/>
      <c r="F435" s="273"/>
      <c r="G435" s="273"/>
      <c r="H435" s="274"/>
    </row>
    <row r="436" spans="1:8" hidden="1" x14ac:dyDescent="0.4">
      <c r="A436" s="263" t="s">
        <v>916</v>
      </c>
      <c r="B436" s="262" t="str">
        <f>INDEX(_INSTRUMENT_TAGS[INITIAL_DESC],MATCH(MSIO4[[#This Row],[Tag]],_INSTRUMENT_TAGS[INITIAL_TAG1],))</f>
        <v>Flue gas temperature     before ESP</v>
      </c>
      <c r="C436" s="262" t="str">
        <f>INDEX(_INSTRUMENTS[TYPICAL],MATCH(MSIO4[[#This Row],[Tag]],_INSTRUMENTS[TAG],))</f>
        <v>MEAS_ANA_DETAIL</v>
      </c>
      <c r="D436" s="262"/>
      <c r="E436" s="273"/>
      <c r="F436" s="273"/>
      <c r="G436" s="273"/>
      <c r="H436" s="274"/>
    </row>
    <row r="437" spans="1:8" hidden="1" x14ac:dyDescent="0.4">
      <c r="A437" s="265" t="s">
        <v>886</v>
      </c>
      <c r="B437" s="264" t="str">
        <f>INDEX(_INSTRUMENT_TAGS[INITIAL_DESC],MATCH(MSIO4[[#This Row],[Tag]],_INSTRUMENT_TAGS[INITIAL_TAG1],))</f>
        <v>Flue gas fan motor       winding temperature 1</v>
      </c>
      <c r="C437" s="264" t="str">
        <f>INDEX(_INSTRUMENTS[TYPICAL],MATCH(MSIO4[[#This Row],[Tag]],_INSTRUMENTS[TAG],))</f>
        <v>MEAS_ANA</v>
      </c>
      <c r="D437" s="262"/>
      <c r="E437" s="273"/>
      <c r="F437" s="273"/>
      <c r="G437" s="273"/>
      <c r="H437" s="274"/>
    </row>
    <row r="438" spans="1:8" hidden="1" x14ac:dyDescent="0.4">
      <c r="A438" s="265" t="s">
        <v>886</v>
      </c>
      <c r="B438" s="264" t="str">
        <f>INDEX(_INSTRUMENT_TAGS[INITIAL_DESC],MATCH(MSIO4[[#This Row],[Tag]],_INSTRUMENT_TAGS[INITIAL_TAG1],))</f>
        <v>Flue gas fan motor       winding temperature 1</v>
      </c>
      <c r="C438" s="264" t="str">
        <f>INDEX(_INSTRUMENTS[TYPICAL],MATCH(MSIO4[[#This Row],[Tag]],_INSTRUMENTS[TAG],))</f>
        <v>MEAS_ANA</v>
      </c>
      <c r="D438" s="262"/>
      <c r="E438" s="273"/>
      <c r="F438" s="273"/>
      <c r="G438" s="273"/>
      <c r="H438" s="274"/>
    </row>
    <row r="439" spans="1:8" hidden="1" x14ac:dyDescent="0.4">
      <c r="A439" s="263" t="s">
        <v>887</v>
      </c>
      <c r="B439" s="262" t="str">
        <f>INDEX(_INSTRUMENT_TAGS[INITIAL_DESC],MATCH(MSIO4[[#This Row],[Tag]],_INSTRUMENT_TAGS[INITIAL_TAG1],))</f>
        <v>Flue gas fan bearing     temperature</v>
      </c>
      <c r="C439" s="262" t="str">
        <f>INDEX(_INSTRUMENTS[TYPICAL],MATCH(MSIO4[[#This Row],[Tag]],_INSTRUMENTS[TAG],))</f>
        <v>MEAS_ANA</v>
      </c>
      <c r="D439" s="262"/>
      <c r="E439" s="273"/>
      <c r="F439" s="273"/>
      <c r="G439" s="273"/>
      <c r="H439" s="274"/>
    </row>
    <row r="440" spans="1:8" hidden="1" x14ac:dyDescent="0.4">
      <c r="A440" s="263" t="s">
        <v>887</v>
      </c>
      <c r="B440" s="262" t="str">
        <f>INDEX(_INSTRUMENT_TAGS[INITIAL_DESC],MATCH(MSIO4[[#This Row],[Tag]],_INSTRUMENT_TAGS[INITIAL_TAG1],))</f>
        <v>Flue gas fan bearing     temperature</v>
      </c>
      <c r="C440" s="262" t="str">
        <f>INDEX(_INSTRUMENTS[TYPICAL],MATCH(MSIO4[[#This Row],[Tag]],_INSTRUMENTS[TAG],))</f>
        <v>MEAS_ANA</v>
      </c>
      <c r="D440" s="262"/>
      <c r="E440" s="273"/>
      <c r="F440" s="273"/>
      <c r="G440" s="273"/>
      <c r="H440" s="274"/>
    </row>
    <row r="441" spans="1:8" hidden="1" x14ac:dyDescent="0.4">
      <c r="A441" s="263" t="s">
        <v>890</v>
      </c>
      <c r="B441" s="262" t="str">
        <f>INDEX(_INSTRUMENT_TAGS[INITIAL_DESC],MATCH(MSIO4[[#This Row],[Tag]],_INSTRUMENT_TAGS[INITIAL_TAG1],))</f>
        <v>Flue gas fan bearing     temperature</v>
      </c>
      <c r="C441" s="262" t="str">
        <f>INDEX(_INSTRUMENTS[TYPICAL],MATCH(MSIO4[[#This Row],[Tag]],_INSTRUMENTS[TAG],))</f>
        <v>MEAS_ANA</v>
      </c>
      <c r="D441" s="262"/>
      <c r="E441" s="273"/>
      <c r="F441" s="273"/>
      <c r="G441" s="273"/>
      <c r="H441" s="274"/>
    </row>
    <row r="442" spans="1:8" hidden="1" x14ac:dyDescent="0.4">
      <c r="A442" s="265" t="s">
        <v>890</v>
      </c>
      <c r="B442" s="264" t="str">
        <f>INDEX(_INSTRUMENT_TAGS[INITIAL_DESC],MATCH(MSIO4[[#This Row],[Tag]],_INSTRUMENT_TAGS[INITIAL_TAG1],))</f>
        <v>Flue gas fan bearing     temperature</v>
      </c>
      <c r="C442" s="264" t="str">
        <f>INDEX(_INSTRUMENTS[TYPICAL],MATCH(MSIO4[[#This Row],[Tag]],_INSTRUMENTS[TAG],))</f>
        <v>MEAS_ANA</v>
      </c>
      <c r="D442" s="262"/>
      <c r="E442" s="273"/>
      <c r="F442" s="273"/>
      <c r="G442" s="273"/>
      <c r="H442" s="274"/>
    </row>
    <row r="443" spans="1:8" hidden="1" x14ac:dyDescent="0.4">
      <c r="A443" s="265" t="s">
        <v>892</v>
      </c>
      <c r="B443" s="264" t="str">
        <f>INDEX(_INSTRUMENT_TAGS[INITIAL_DESC],MATCH(MSIO4[[#This Row],[Tag]],_INSTRUMENT_TAGS[INITIAL_TAG1],))</f>
        <v>Flue gas temperature     before stack</v>
      </c>
      <c r="C443" s="264" t="str">
        <f>INDEX(_INSTRUMENTS[TYPICAL],MATCH(MSIO4[[#This Row],[Tag]],_INSTRUMENTS[TAG],))</f>
        <v>MEAS_ANA</v>
      </c>
      <c r="D443" s="262"/>
      <c r="E443" s="273"/>
      <c r="F443" s="273"/>
      <c r="G443" s="273"/>
      <c r="H443" s="274"/>
    </row>
    <row r="444" spans="1:8" hidden="1" x14ac:dyDescent="0.4">
      <c r="A444" s="263" t="s">
        <v>892</v>
      </c>
      <c r="B444" s="262" t="str">
        <f>INDEX(_INSTRUMENT_TAGS[INITIAL_DESC],MATCH(MSIO4[[#This Row],[Tag]],_INSTRUMENT_TAGS[INITIAL_TAG1],))</f>
        <v>Flue gas temperature     before stack</v>
      </c>
      <c r="C444" s="262" t="str">
        <f>INDEX(_INSTRUMENTS[TYPICAL],MATCH(MSIO4[[#This Row],[Tag]],_INSTRUMENTS[TAG],))</f>
        <v>MEAS_ANA</v>
      </c>
      <c r="D444" s="262"/>
      <c r="E444" s="273"/>
      <c r="F444" s="273"/>
      <c r="G444" s="273"/>
      <c r="H444" s="274"/>
    </row>
    <row r="445" spans="1:8" hidden="1" x14ac:dyDescent="0.4">
      <c r="A445" s="263" t="s">
        <v>1486</v>
      </c>
      <c r="B445" s="262" t="str">
        <f>INDEX(_INSTRUMENT_TAGS[INITIAL_DESC],MATCH(MSIO4[[#This Row],[Tag]],_INSTRUMENT_TAGS[INITIAL_TAG1],))</f>
        <v>Flue gas fan motor       winding temperature 2</v>
      </c>
      <c r="C445" s="262" t="str">
        <f>INDEX(_INSTRUMENTS[TYPICAL],MATCH(MSIO4[[#This Row],[Tag]],_INSTRUMENTS[TAG],))</f>
        <v>MEAS_ANA</v>
      </c>
      <c r="D445" s="262"/>
      <c r="E445" s="273"/>
      <c r="F445" s="273"/>
      <c r="G445" s="273"/>
      <c r="H445" s="274"/>
    </row>
    <row r="446" spans="1:8" hidden="1" x14ac:dyDescent="0.4">
      <c r="A446" s="263" t="s">
        <v>1486</v>
      </c>
      <c r="B446" s="262" t="str">
        <f>INDEX(_INSTRUMENT_TAGS[INITIAL_DESC],MATCH(MSIO4[[#This Row],[Tag]],_INSTRUMENT_TAGS[INITIAL_TAG1],))</f>
        <v>Flue gas fan motor       winding temperature 2</v>
      </c>
      <c r="C446" s="262" t="str">
        <f>INDEX(_INSTRUMENTS[TYPICAL],MATCH(MSIO4[[#This Row],[Tag]],_INSTRUMENTS[TAG],))</f>
        <v>MEAS_ANA</v>
      </c>
      <c r="D446" s="262"/>
      <c r="E446" s="273"/>
      <c r="F446" s="273"/>
      <c r="G446" s="273"/>
      <c r="H446" s="274"/>
    </row>
    <row r="447" spans="1:8" hidden="1" x14ac:dyDescent="0.4">
      <c r="A447" s="263" t="s">
        <v>1490</v>
      </c>
      <c r="B447" s="262" t="str">
        <f>INDEX(_INSTRUMENT_TAGS[INITIAL_DESC],MATCH(MSIO4[[#This Row],[Tag]],_INSTRUMENT_TAGS[INITIAL_TAG1],))</f>
        <v>Flue gas fan motor       winding temperature 3</v>
      </c>
      <c r="C447" s="262" t="str">
        <f>INDEX(_INSTRUMENTS[TYPICAL],MATCH(MSIO4[[#This Row],[Tag]],_INSTRUMENTS[TAG],))</f>
        <v>MEAS_ANA</v>
      </c>
      <c r="D447" s="262"/>
      <c r="E447" s="273"/>
      <c r="F447" s="273"/>
      <c r="G447" s="273"/>
      <c r="H447" s="274"/>
    </row>
    <row r="448" spans="1:8" hidden="1" x14ac:dyDescent="0.4">
      <c r="A448" s="263" t="s">
        <v>1490</v>
      </c>
      <c r="B448" s="262" t="str">
        <f>INDEX(_INSTRUMENT_TAGS[INITIAL_DESC],MATCH(MSIO4[[#This Row],[Tag]],_INSTRUMENT_TAGS[INITIAL_TAG1],))</f>
        <v>Flue gas fan motor       winding temperature 3</v>
      </c>
      <c r="C448" s="262" t="str">
        <f>INDEX(_INSTRUMENTS[TYPICAL],MATCH(MSIO4[[#This Row],[Tag]],_INSTRUMENTS[TAG],))</f>
        <v>MEAS_ANA</v>
      </c>
      <c r="D448" s="262"/>
      <c r="E448" s="273"/>
      <c r="F448" s="273"/>
      <c r="G448" s="273"/>
      <c r="H448" s="274"/>
    </row>
    <row r="449" spans="1:8" hidden="1" x14ac:dyDescent="0.4">
      <c r="A449" s="263" t="s">
        <v>675</v>
      </c>
      <c r="B449" s="262" t="str">
        <f>INDEX(_INSTRUMENT_TAGS[INITIAL_DESC],MATCH(MSIO4[[#This Row],[Tag]],_INSTRUMENT_TAGS[INITIAL_TAG1],))</f>
        <v>Scraper conveyor 1       temperature measurement</v>
      </c>
      <c r="C449" s="262" t="str">
        <f>INDEX(_INSTRUMENTS[TYPICAL],MATCH(MSIO4[[#This Row],[Tag]],_INSTRUMENTS[TAG],))</f>
        <v>MEAS_ANA</v>
      </c>
      <c r="D449" s="262"/>
      <c r="E449" s="273"/>
      <c r="F449" s="273"/>
      <c r="G449" s="273"/>
      <c r="H449" s="274"/>
    </row>
    <row r="450" spans="1:8" hidden="1" x14ac:dyDescent="0.4">
      <c r="A450" s="263" t="s">
        <v>675</v>
      </c>
      <c r="B450" s="262" t="str">
        <f>INDEX(_INSTRUMENT_TAGS[INITIAL_DESC],MATCH(MSIO4[[#This Row],[Tag]],_INSTRUMENT_TAGS[INITIAL_TAG1],))</f>
        <v>Scraper conveyor 1       temperature measurement</v>
      </c>
      <c r="C450" s="262" t="str">
        <f>INDEX(_INSTRUMENTS[TYPICAL],MATCH(MSIO4[[#This Row],[Tag]],_INSTRUMENTS[TAG],))</f>
        <v>MEAS_ANA</v>
      </c>
      <c r="D450" s="262"/>
      <c r="E450" s="273"/>
      <c r="F450" s="273"/>
      <c r="G450" s="273"/>
      <c r="H450" s="274"/>
    </row>
    <row r="451" spans="1:8" hidden="1" x14ac:dyDescent="0.4">
      <c r="A451" s="263" t="s">
        <v>814</v>
      </c>
      <c r="B451" s="262" t="str">
        <f>INDEX(_INSTRUMENT_TAGS[INITIAL_DESC],MATCH(MSIO4[[#This Row],[Tag]],_INSTRUMENT_TAGS[INITIAL_TAG1],))</f>
        <v>Fuel silo temperature    measurement</v>
      </c>
      <c r="C451" s="262" t="str">
        <f>INDEX(_INSTRUMENTS[TYPICAL],MATCH(MSIO4[[#This Row],[Tag]],_INSTRUMENTS[TAG],))</f>
        <v>MEAS_ANA</v>
      </c>
      <c r="D451" s="262"/>
      <c r="E451" s="273"/>
      <c r="F451" s="273"/>
      <c r="G451" s="273"/>
      <c r="H451" s="274"/>
    </row>
    <row r="452" spans="1:8" hidden="1" x14ac:dyDescent="0.4">
      <c r="A452" s="265" t="s">
        <v>814</v>
      </c>
      <c r="B452" s="264" t="str">
        <f>INDEX(_INSTRUMENT_TAGS[INITIAL_DESC],MATCH(MSIO4[[#This Row],[Tag]],_INSTRUMENT_TAGS[INITIAL_TAG1],))</f>
        <v>Fuel silo temperature    measurement</v>
      </c>
      <c r="C452" s="264" t="str">
        <f>INDEX(_INSTRUMENTS[TYPICAL],MATCH(MSIO4[[#This Row],[Tag]],_INSTRUMENTS[TAG],))</f>
        <v>MEAS_ANA</v>
      </c>
      <c r="D452" s="262"/>
      <c r="E452" s="273"/>
      <c r="F452" s="273"/>
      <c r="G452" s="273"/>
      <c r="H452" s="274"/>
    </row>
    <row r="453" spans="1:8" hidden="1" x14ac:dyDescent="0.4">
      <c r="A453" s="263" t="s">
        <v>816</v>
      </c>
      <c r="B453" s="262" t="str">
        <f>INDEX(_INSTRUMENT_TAGS[INITIAL_DESC],MATCH(MSIO4[[#This Row],[Tag]],_INSTRUMENT_TAGS[INITIAL_TAG1],))</f>
        <v>Fuel pocket temperature</v>
      </c>
      <c r="C453" s="262" t="str">
        <f>INDEX(_INSTRUMENTS[TYPICAL],MATCH(MSIO4[[#This Row],[Tag]],_INSTRUMENTS[TAG],))</f>
        <v>MEAS_ANA</v>
      </c>
      <c r="D453" s="262"/>
      <c r="E453" s="273"/>
      <c r="F453" s="273"/>
      <c r="G453" s="273"/>
      <c r="H453" s="274"/>
    </row>
    <row r="454" spans="1:8" hidden="1" x14ac:dyDescent="0.4">
      <c r="A454" s="265" t="s">
        <v>816</v>
      </c>
      <c r="B454" s="264" t="str">
        <f>INDEX(_INSTRUMENT_TAGS[INITIAL_DESC],MATCH(MSIO4[[#This Row],[Tag]],_INSTRUMENT_TAGS[INITIAL_TAG1],))</f>
        <v>Fuel pocket temperature</v>
      </c>
      <c r="C454" s="264" t="str">
        <f>INDEX(_INSTRUMENTS[TYPICAL],MATCH(MSIO4[[#This Row],[Tag]],_INSTRUMENTS[TAG],))</f>
        <v>MEAS_ANA</v>
      </c>
      <c r="D454" s="262"/>
      <c r="E454" s="273"/>
      <c r="F454" s="273"/>
      <c r="G454" s="273"/>
      <c r="H454" s="274"/>
    </row>
    <row r="455" spans="1:8" hidden="1" x14ac:dyDescent="0.4">
      <c r="A455" s="263" t="s">
        <v>895</v>
      </c>
      <c r="B455" s="262" t="str">
        <f>INDEX(_INSTRUMENT_TAGS[INITIAL_DESC],MATCH(MSIO4[[#This Row],[Tag]],_INSTRUMENT_TAGS[INITIAL_TAG1],))</f>
        <v xml:space="preserve">ESP Ash hopper 1         temperature </v>
      </c>
      <c r="C455" s="262" t="str">
        <f>INDEX(_INSTRUMENTS[TYPICAL],MATCH(MSIO4[[#This Row],[Tag]],_INSTRUMENTS[TAG],))</f>
        <v>MEAS_ANA_DETAIL</v>
      </c>
      <c r="D455" s="262"/>
      <c r="E455" s="273"/>
      <c r="F455" s="273"/>
      <c r="G455" s="273"/>
      <c r="H455" s="274"/>
    </row>
    <row r="456" spans="1:8" hidden="1" x14ac:dyDescent="0.4">
      <c r="A456" s="265" t="s">
        <v>895</v>
      </c>
      <c r="B456" s="264" t="str">
        <f>INDEX(_INSTRUMENT_TAGS[INITIAL_DESC],MATCH(MSIO4[[#This Row],[Tag]],_INSTRUMENT_TAGS[INITIAL_TAG1],))</f>
        <v xml:space="preserve">ESP Ash hopper 1         temperature </v>
      </c>
      <c r="C456" s="264" t="str">
        <f>INDEX(_INSTRUMENTS[TYPICAL],MATCH(MSIO4[[#This Row],[Tag]],_INSTRUMENTS[TAG],))</f>
        <v>MEAS_ANA_DETAIL</v>
      </c>
      <c r="D456" s="262"/>
      <c r="E456" s="273"/>
      <c r="F456" s="273"/>
      <c r="G456" s="273"/>
      <c r="H456" s="274"/>
    </row>
    <row r="457" spans="1:8" hidden="1" x14ac:dyDescent="0.4">
      <c r="A457" s="263" t="s">
        <v>898</v>
      </c>
      <c r="B457" s="262" t="str">
        <f>INDEX(_INSTRUMENT_TAGS[INITIAL_DESC],MATCH(MSIO4[[#This Row],[Tag]],_INSTRUMENT_TAGS[INITIAL_TAG1],))</f>
        <v xml:space="preserve">ESP Ash hopper 2         temperature </v>
      </c>
      <c r="C457" s="262" t="str">
        <f>INDEX(_INSTRUMENTS[TYPICAL],MATCH(MSIO4[[#This Row],[Tag]],_INSTRUMENTS[TAG],))</f>
        <v>MEAS_ANA_DETAIL</v>
      </c>
      <c r="D457" s="262"/>
      <c r="E457" s="273"/>
      <c r="F457" s="273"/>
      <c r="G457" s="273"/>
      <c r="H457" s="274"/>
    </row>
    <row r="458" spans="1:8" hidden="1" x14ac:dyDescent="0.4">
      <c r="A458" s="263" t="s">
        <v>898</v>
      </c>
      <c r="B458" s="262" t="str">
        <f>INDEX(_INSTRUMENT_TAGS[INITIAL_DESC],MATCH(MSIO4[[#This Row],[Tag]],_INSTRUMENT_TAGS[INITIAL_TAG1],))</f>
        <v xml:space="preserve">ESP Ash hopper 2         temperature </v>
      </c>
      <c r="C458" s="262" t="str">
        <f>INDEX(_INSTRUMENTS[TYPICAL],MATCH(MSIO4[[#This Row],[Tag]],_INSTRUMENTS[TAG],))</f>
        <v>MEAS_ANA_DETAIL</v>
      </c>
      <c r="D458" s="262"/>
      <c r="E458" s="273"/>
      <c r="F458" s="273"/>
      <c r="G458" s="273"/>
      <c r="H458" s="274"/>
    </row>
  </sheetData>
  <mergeCells count="1">
    <mergeCell ref="E1:H1"/>
  </mergeCells>
  <phoneticPr fontId="6" type="noConversion"/>
  <conditionalFormatting sqref="A3:A458">
    <cfRule type="duplicateValues" dxfId="1" priority="1"/>
  </conditionalFormatting>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rgb="FFFFFF00"/>
  </sheetPr>
  <dimension ref="A1:AS91"/>
  <sheetViews>
    <sheetView tabSelected="1" workbookViewId="0">
      <selection activeCell="C28" sqref="C28"/>
    </sheetView>
    <sheetView tabSelected="1" workbookViewId="1">
      <selection activeCell="B3" sqref="B3"/>
    </sheetView>
  </sheetViews>
  <sheetFormatPr defaultColWidth="0" defaultRowHeight="15" zeroHeight="1" x14ac:dyDescent="0.4"/>
  <cols>
    <col min="1" max="1" width="11" bestFit="1" customWidth="1"/>
    <col min="2" max="2" width="26.6328125" style="268" customWidth="1"/>
    <col min="3" max="3" width="15.08984375" bestFit="1" customWidth="1"/>
    <col min="4" max="45" width="0" hidden="1" customWidth="1"/>
    <col min="46" max="16384" width="8.90625" hidden="1"/>
  </cols>
  <sheetData>
    <row r="1" spans="1:3" x14ac:dyDescent="0.4">
      <c r="A1" s="272"/>
      <c r="B1" s="294" t="s">
        <v>1682</v>
      </c>
      <c r="C1" s="272"/>
    </row>
    <row r="2" spans="1:3" x14ac:dyDescent="0.4">
      <c r="A2" t="s">
        <v>1681</v>
      </c>
      <c r="B2" s="268" t="s">
        <v>2970</v>
      </c>
      <c r="C2" t="s">
        <v>2868</v>
      </c>
    </row>
    <row r="3" spans="1:3" x14ac:dyDescent="0.4">
      <c r="A3" s="293" t="s">
        <v>2965</v>
      </c>
      <c r="B3" s="268" t="s">
        <v>2966</v>
      </c>
    </row>
    <row r="4" spans="1:3" x14ac:dyDescent="0.4">
      <c r="A4" s="293" t="s">
        <v>2967</v>
      </c>
      <c r="B4" s="268" t="s">
        <v>2968</v>
      </c>
    </row>
    <row r="5" spans="1:3" ht="30" x14ac:dyDescent="0.4">
      <c r="A5" s="293" t="s">
        <v>1595</v>
      </c>
      <c r="B5" s="295" t="s">
        <v>1686</v>
      </c>
    </row>
    <row r="6" spans="1:3" x14ac:dyDescent="0.4">
      <c r="A6" s="293" t="s">
        <v>2915</v>
      </c>
      <c r="B6" s="268" t="s">
        <v>2916</v>
      </c>
    </row>
    <row r="7" spans="1:3" x14ac:dyDescent="0.4">
      <c r="A7" s="293" t="s">
        <v>2917</v>
      </c>
      <c r="B7" s="268" t="s">
        <v>2918</v>
      </c>
    </row>
    <row r="8" spans="1:3" x14ac:dyDescent="0.4">
      <c r="A8" s="293" t="s">
        <v>2919</v>
      </c>
      <c r="B8" s="268" t="s">
        <v>2920</v>
      </c>
    </row>
    <row r="9" spans="1:3" x14ac:dyDescent="0.4">
      <c r="A9" s="293" t="s">
        <v>2921</v>
      </c>
      <c r="B9" s="268" t="s">
        <v>2922</v>
      </c>
    </row>
    <row r="10" spans="1:3" x14ac:dyDescent="0.4">
      <c r="A10" s="293" t="s">
        <v>2923</v>
      </c>
      <c r="B10" s="268" t="s">
        <v>2924</v>
      </c>
    </row>
    <row r="11" spans="1:3" x14ac:dyDescent="0.4">
      <c r="A11" s="293" t="s">
        <v>2925</v>
      </c>
      <c r="B11" s="268" t="s">
        <v>2926</v>
      </c>
    </row>
    <row r="12" spans="1:3" x14ac:dyDescent="0.4">
      <c r="A12" s="293" t="s">
        <v>2927</v>
      </c>
      <c r="B12" s="268" t="s">
        <v>2928</v>
      </c>
    </row>
    <row r="13" spans="1:3" x14ac:dyDescent="0.4">
      <c r="A13" s="293" t="s">
        <v>2929</v>
      </c>
      <c r="B13" s="268" t="s">
        <v>2930</v>
      </c>
    </row>
    <row r="14" spans="1:3" x14ac:dyDescent="0.4">
      <c r="A14" s="293" t="s">
        <v>2931</v>
      </c>
      <c r="B14" s="268" t="s">
        <v>2932</v>
      </c>
    </row>
    <row r="15" spans="1:3" x14ac:dyDescent="0.4">
      <c r="A15" s="293" t="s">
        <v>2933</v>
      </c>
      <c r="B15" s="268" t="s">
        <v>2934</v>
      </c>
    </row>
    <row r="16" spans="1:3" x14ac:dyDescent="0.4">
      <c r="A16" s="293" t="s">
        <v>2935</v>
      </c>
      <c r="B16" s="289">
        <v>2</v>
      </c>
    </row>
    <row r="17" spans="1:2" x14ac:dyDescent="0.4">
      <c r="A17" s="293" t="s">
        <v>2936</v>
      </c>
    </row>
    <row r="18" spans="1:2" x14ac:dyDescent="0.4">
      <c r="A18" s="293" t="s">
        <v>2937</v>
      </c>
      <c r="B18" s="268" t="s">
        <v>2938</v>
      </c>
    </row>
    <row r="19" spans="1:2" x14ac:dyDescent="0.4">
      <c r="A19" s="293" t="s">
        <v>2939</v>
      </c>
      <c r="B19" s="268" t="s">
        <v>2940</v>
      </c>
    </row>
    <row r="20" spans="1:2" x14ac:dyDescent="0.4">
      <c r="A20" s="293" t="s">
        <v>2941</v>
      </c>
      <c r="B20" s="268" t="s">
        <v>2942</v>
      </c>
    </row>
    <row r="21" spans="1:2" x14ac:dyDescent="0.4">
      <c r="A21" s="293" t="s">
        <v>2943</v>
      </c>
      <c r="B21" s="268" t="s">
        <v>2944</v>
      </c>
    </row>
    <row r="22" spans="1:2" x14ac:dyDescent="0.4">
      <c r="A22" s="293" t="s">
        <v>2945</v>
      </c>
      <c r="B22" s="268" t="s">
        <v>2946</v>
      </c>
    </row>
    <row r="23" spans="1:2" x14ac:dyDescent="0.4">
      <c r="A23" s="293" t="s">
        <v>2947</v>
      </c>
      <c r="B23" s="268" t="s">
        <v>2948</v>
      </c>
    </row>
    <row r="24" spans="1:2" x14ac:dyDescent="0.4">
      <c r="A24" s="293" t="s">
        <v>2949</v>
      </c>
      <c r="B24" s="268" t="s">
        <v>2950</v>
      </c>
    </row>
    <row r="25" spans="1:2" x14ac:dyDescent="0.4">
      <c r="A25" s="293" t="s">
        <v>2951</v>
      </c>
      <c r="B25" s="268" t="s">
        <v>2952</v>
      </c>
    </row>
    <row r="26" spans="1:2" x14ac:dyDescent="0.4">
      <c r="A26" s="293" t="s">
        <v>2953</v>
      </c>
      <c r="B26" s="268" t="s">
        <v>2954</v>
      </c>
    </row>
    <row r="27" spans="1:2" x14ac:dyDescent="0.4">
      <c r="A27" s="293" t="s">
        <v>2955</v>
      </c>
      <c r="B27" s="268" t="s">
        <v>2956</v>
      </c>
    </row>
    <row r="28" spans="1:2" x14ac:dyDescent="0.4">
      <c r="A28" s="293" t="s">
        <v>2957</v>
      </c>
      <c r="B28" s="268" t="s">
        <v>2958</v>
      </c>
    </row>
    <row r="29" spans="1:2" x14ac:dyDescent="0.4">
      <c r="A29" s="293" t="s">
        <v>2959</v>
      </c>
      <c r="B29" s="268" t="s">
        <v>2960</v>
      </c>
    </row>
    <row r="30" spans="1:2" x14ac:dyDescent="0.4">
      <c r="A30" s="293" t="s">
        <v>2961</v>
      </c>
      <c r="B30" s="268" t="s">
        <v>2962</v>
      </c>
    </row>
    <row r="31" spans="1:2" x14ac:dyDescent="0.4">
      <c r="A31" s="293" t="s">
        <v>2963</v>
      </c>
      <c r="B31" s="268" t="s">
        <v>2891</v>
      </c>
    </row>
    <row r="32" spans="1:2" x14ac:dyDescent="0.4">
      <c r="A32" s="293" t="s">
        <v>2964</v>
      </c>
      <c r="B32" s="268" t="s">
        <v>1683</v>
      </c>
    </row>
    <row r="33" spans="1:2" x14ac:dyDescent="0.4">
      <c r="A33" s="293" t="s">
        <v>2914</v>
      </c>
      <c r="B33" s="268" t="s">
        <v>1684</v>
      </c>
    </row>
    <row r="34" spans="1:2" x14ac:dyDescent="0.4">
      <c r="A34" s="293" t="s">
        <v>2913</v>
      </c>
      <c r="B34" s="268" t="s">
        <v>2889</v>
      </c>
    </row>
    <row r="35" spans="1:2" x14ac:dyDescent="0.4">
      <c r="A35" s="293" t="s">
        <v>2908</v>
      </c>
      <c r="B35" s="268" t="s">
        <v>2890</v>
      </c>
    </row>
    <row r="36" spans="1:2" x14ac:dyDescent="0.4">
      <c r="A36" s="293" t="s">
        <v>2909</v>
      </c>
      <c r="B36" s="268" t="s">
        <v>2910</v>
      </c>
    </row>
    <row r="37" spans="1:2" x14ac:dyDescent="0.4">
      <c r="A37" s="293" t="s">
        <v>2911</v>
      </c>
      <c r="B37" s="268" t="s">
        <v>1687</v>
      </c>
    </row>
    <row r="38" spans="1:2" x14ac:dyDescent="0.4">
      <c r="A38" s="293" t="s">
        <v>2912</v>
      </c>
      <c r="B38" s="268" t="s">
        <v>1061</v>
      </c>
    </row>
    <row r="39" spans="1:2" x14ac:dyDescent="0.4">
      <c r="A39" s="293"/>
    </row>
    <row r="40" spans="1:2" x14ac:dyDescent="0.4">
      <c r="A40" s="293"/>
    </row>
    <row r="41" spans="1:2" x14ac:dyDescent="0.4">
      <c r="A41" s="293"/>
    </row>
    <row r="42" spans="1:2" x14ac:dyDescent="0.4">
      <c r="A42" s="293"/>
    </row>
    <row r="43" spans="1:2" x14ac:dyDescent="0.4">
      <c r="A43" s="293"/>
    </row>
    <row r="44" spans="1:2" x14ac:dyDescent="0.4">
      <c r="A44" s="293"/>
    </row>
    <row r="45" spans="1:2" x14ac:dyDescent="0.4">
      <c r="A45" s="293"/>
    </row>
    <row r="46" spans="1:2" x14ac:dyDescent="0.4">
      <c r="A46" s="293"/>
    </row>
    <row r="47" spans="1:2" x14ac:dyDescent="0.4">
      <c r="A47" s="293"/>
    </row>
    <row r="48" spans="1:2" x14ac:dyDescent="0.4">
      <c r="A48" s="293"/>
    </row>
    <row r="49" spans="1:1" x14ac:dyDescent="0.4">
      <c r="A49" s="293"/>
    </row>
    <row r="50" spans="1:1" x14ac:dyDescent="0.4">
      <c r="A50" s="293"/>
    </row>
    <row r="51" spans="1:1" x14ac:dyDescent="0.4">
      <c r="A51" s="293"/>
    </row>
    <row r="52" spans="1:1" x14ac:dyDescent="0.4">
      <c r="A52" s="293"/>
    </row>
    <row r="53" spans="1:1" x14ac:dyDescent="0.4">
      <c r="A53" s="293"/>
    </row>
    <row r="54" spans="1:1" x14ac:dyDescent="0.4">
      <c r="A54" s="293"/>
    </row>
    <row r="55" spans="1:1" x14ac:dyDescent="0.4">
      <c r="A55" s="293"/>
    </row>
    <row r="56" spans="1:1" x14ac:dyDescent="0.4">
      <c r="A56" s="293"/>
    </row>
    <row r="57" spans="1:1" x14ac:dyDescent="0.4">
      <c r="A57" s="293"/>
    </row>
    <row r="58" spans="1:1" x14ac:dyDescent="0.4">
      <c r="A58" s="293"/>
    </row>
    <row r="59" spans="1:1" x14ac:dyDescent="0.4">
      <c r="A59" s="293"/>
    </row>
    <row r="60" spans="1:1" x14ac:dyDescent="0.4">
      <c r="A60" s="293"/>
    </row>
    <row r="61" spans="1:1" x14ac:dyDescent="0.4">
      <c r="A61" s="293"/>
    </row>
    <row r="62" spans="1:1" x14ac:dyDescent="0.4">
      <c r="A62" s="293"/>
    </row>
    <row r="63" spans="1:1" x14ac:dyDescent="0.4">
      <c r="A63" s="293"/>
    </row>
    <row r="64" spans="1:1" x14ac:dyDescent="0.4">
      <c r="A64" s="293"/>
    </row>
    <row r="65" spans="1:1" x14ac:dyDescent="0.4">
      <c r="A65" s="293"/>
    </row>
    <row r="66" spans="1:1" x14ac:dyDescent="0.4">
      <c r="A66" s="293"/>
    </row>
    <row r="67" spans="1:1" x14ac:dyDescent="0.4">
      <c r="A67" s="293"/>
    </row>
    <row r="68" spans="1:1" x14ac:dyDescent="0.4">
      <c r="A68" s="293"/>
    </row>
    <row r="69" spans="1:1" x14ac:dyDescent="0.4">
      <c r="A69" s="293"/>
    </row>
    <row r="70" spans="1:1" x14ac:dyDescent="0.4">
      <c r="A70" s="293"/>
    </row>
    <row r="71" spans="1:1" x14ac:dyDescent="0.4">
      <c r="A71" s="293"/>
    </row>
    <row r="72" spans="1:1" x14ac:dyDescent="0.4">
      <c r="A72" s="293"/>
    </row>
    <row r="73" spans="1:1" x14ac:dyDescent="0.4">
      <c r="A73" s="293"/>
    </row>
    <row r="74" spans="1:1" x14ac:dyDescent="0.4">
      <c r="A74" s="293"/>
    </row>
    <row r="75" spans="1:1" x14ac:dyDescent="0.4">
      <c r="A75" s="293"/>
    </row>
    <row r="76" spans="1:1" x14ac:dyDescent="0.4">
      <c r="A76" s="293"/>
    </row>
    <row r="77" spans="1:1" x14ac:dyDescent="0.4">
      <c r="A77" s="293"/>
    </row>
    <row r="78" spans="1:1" x14ac:dyDescent="0.4">
      <c r="A78" s="293"/>
    </row>
    <row r="79" spans="1:1" x14ac:dyDescent="0.4">
      <c r="A79" s="293"/>
    </row>
    <row r="80" spans="1:1" x14ac:dyDescent="0.4">
      <c r="A80" s="293"/>
    </row>
    <row r="81" spans="1:1" x14ac:dyDescent="0.4">
      <c r="A81" s="293"/>
    </row>
    <row r="82" spans="1:1" x14ac:dyDescent="0.4">
      <c r="A82" s="293"/>
    </row>
    <row r="83" spans="1:1" x14ac:dyDescent="0.4">
      <c r="A83" s="293"/>
    </row>
    <row r="84" spans="1:1" x14ac:dyDescent="0.4">
      <c r="A84" s="293"/>
    </row>
    <row r="85" spans="1:1" x14ac:dyDescent="0.4">
      <c r="A85" s="293"/>
    </row>
    <row r="86" spans="1:1" x14ac:dyDescent="0.4">
      <c r="A86" s="293"/>
    </row>
    <row r="87" spans="1:1" x14ac:dyDescent="0.4">
      <c r="A87" s="293"/>
    </row>
    <row r="88" spans="1:1" x14ac:dyDescent="0.4">
      <c r="A88" s="293"/>
    </row>
    <row r="89" spans="1:1" x14ac:dyDescent="0.4">
      <c r="A89" s="293"/>
    </row>
    <row r="90" spans="1:1" x14ac:dyDescent="0.4">
      <c r="A90" s="293"/>
    </row>
    <row r="91" spans="1:1" x14ac:dyDescent="0.4">
      <c r="A91" s="293"/>
    </row>
  </sheetData>
  <phoneticPr fontId="6" type="noConversion"/>
  <conditionalFormatting sqref="B3:C91">
    <cfRule type="containsText" dxfId="6" priority="1" operator="containsText" text="##">
      <formula>NOT(ISERROR(SEARCH("##",B3)))</formula>
    </cfRule>
  </conditionalFormatting>
  <conditionalFormatting sqref="B3:XFD91">
    <cfRule type="notContainsBlanks" dxfId="5"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6"/>
  </sheetPr>
  <dimension ref="A1:AB458"/>
  <sheetViews>
    <sheetView topLeftCell="B1" workbookViewId="0">
      <selection activeCell="S4" sqref="S4:S13"/>
    </sheetView>
    <sheetView topLeftCell="B1" workbookViewId="1"/>
  </sheetViews>
  <sheetFormatPr defaultColWidth="0" defaultRowHeight="15" outlineLevelCol="1" x14ac:dyDescent="0.4"/>
  <cols>
    <col min="1" max="1" width="20.1796875" style="266" hidden="1" customWidth="1" outlineLevel="1"/>
    <col min="2" max="2" width="13.453125" style="267" bestFit="1" customWidth="1" collapsed="1"/>
    <col min="3" max="3" width="10.453125" style="267" hidden="1" customWidth="1" outlineLevel="1"/>
    <col min="4" max="4" width="8.453125" style="267" hidden="1" customWidth="1" outlineLevel="1"/>
    <col min="5" max="6" width="9.453125" style="267" hidden="1" customWidth="1" outlineLevel="1"/>
    <col min="7" max="7" width="12.453125" style="267" hidden="1" customWidth="1" outlineLevel="1"/>
    <col min="8" max="8" width="12.453125" style="267" bestFit="1" customWidth="1" collapsed="1"/>
    <col min="9" max="9" width="21.36328125" style="267" hidden="1" customWidth="1" outlineLevel="1"/>
    <col min="10" max="10" width="12.453125" style="267" hidden="1" customWidth="1" outlineLevel="1"/>
    <col min="11" max="11" width="11.453125" style="267" hidden="1" customWidth="1" outlineLevel="1"/>
    <col min="12" max="12" width="19.6328125" style="267" customWidth="1" collapsed="1"/>
    <col min="13" max="15" width="23.36328125" style="267" hidden="1" customWidth="1" outlineLevel="1"/>
    <col min="16" max="16" width="44.90625" style="267" customWidth="1" collapsed="1"/>
    <col min="17" max="17" width="8.453125" style="267" customWidth="1" outlineLevel="1"/>
    <col min="18" max="18" width="16.453125" style="267" bestFit="1" customWidth="1"/>
    <col min="19" max="19" width="16.453125" style="267" customWidth="1"/>
    <col min="20" max="20" width="10.453125" style="267" bestFit="1" customWidth="1"/>
    <col min="21" max="25" width="8.90625" style="268" hidden="1" customWidth="1"/>
    <col min="26" max="27" width="12.453125" style="267" hidden="1" customWidth="1"/>
    <col min="28" max="28" width="15.1796875" style="267" hidden="1" customWidth="1"/>
    <col min="29" max="16384" width="8.90625" style="267" hidden="1"/>
  </cols>
  <sheetData>
    <row r="1" spans="1:25" x14ac:dyDescent="0.4">
      <c r="B1" s="270" t="s">
        <v>1570</v>
      </c>
      <c r="C1" s="340" t="s">
        <v>1566</v>
      </c>
      <c r="D1" s="340"/>
      <c r="E1" s="340"/>
      <c r="F1" s="340"/>
      <c r="G1" s="340"/>
      <c r="H1" s="340"/>
      <c r="I1" s="340" t="s">
        <v>1567</v>
      </c>
      <c r="J1" s="340"/>
      <c r="K1" s="340"/>
      <c r="L1" s="340"/>
      <c r="M1" s="340" t="s">
        <v>43</v>
      </c>
      <c r="N1" s="340"/>
      <c r="O1" s="340"/>
      <c r="P1" s="340"/>
      <c r="Q1" s="340" t="s">
        <v>1568</v>
      </c>
      <c r="R1" s="340"/>
      <c r="S1" s="270" t="s">
        <v>1571</v>
      </c>
      <c r="T1" s="270" t="s">
        <v>1565</v>
      </c>
      <c r="U1" s="267"/>
      <c r="V1" s="267"/>
      <c r="W1" s="267"/>
      <c r="X1" s="267"/>
      <c r="Y1" s="267"/>
    </row>
    <row r="2" spans="1:25" x14ac:dyDescent="0.4">
      <c r="B2" s="269" t="s">
        <v>1570</v>
      </c>
      <c r="C2" s="269" t="s">
        <v>1562</v>
      </c>
      <c r="D2" s="269" t="s">
        <v>1556</v>
      </c>
      <c r="E2" s="269" t="s">
        <v>57</v>
      </c>
      <c r="F2" s="269" t="s">
        <v>58</v>
      </c>
      <c r="G2" s="269" t="s">
        <v>1563</v>
      </c>
      <c r="H2" s="269" t="s">
        <v>1564</v>
      </c>
      <c r="I2" s="269" t="s">
        <v>1574</v>
      </c>
      <c r="J2" s="269" t="s">
        <v>1573</v>
      </c>
      <c r="K2" s="269" t="s">
        <v>1575</v>
      </c>
      <c r="L2" s="269" t="s">
        <v>1576</v>
      </c>
      <c r="M2" s="269" t="s">
        <v>1558</v>
      </c>
      <c r="N2" s="269" t="s">
        <v>1559</v>
      </c>
      <c r="O2" s="269" t="s">
        <v>1560</v>
      </c>
      <c r="P2" s="269" t="s">
        <v>43</v>
      </c>
      <c r="Q2" s="269" t="s">
        <v>1569</v>
      </c>
      <c r="R2" s="269" t="s">
        <v>1561</v>
      </c>
      <c r="S2" s="269" t="s">
        <v>1571</v>
      </c>
      <c r="T2" s="269" t="s">
        <v>1565</v>
      </c>
      <c r="U2" s="267"/>
      <c r="V2" s="267"/>
      <c r="W2" s="267"/>
      <c r="X2" s="267"/>
      <c r="Y2" s="267"/>
    </row>
    <row r="3" spans="1:25" x14ac:dyDescent="0.4">
      <c r="B3" s="267">
        <v>1</v>
      </c>
      <c r="I3" s="267" t="s">
        <v>1578</v>
      </c>
      <c r="J3" s="267" t="s">
        <v>1577</v>
      </c>
      <c r="K3" s="267" t="s">
        <v>1579</v>
      </c>
      <c r="L3" s="267" t="str">
        <f>IF(ISBLANK(IO[[#This Row],[Base_Tag]]),"",_xlfn.TEXTJOIN("_",,IO[[#This Row],[Prefix]:[Suffix]]))</f>
        <v>PRE_test_POST</v>
      </c>
      <c r="M3" s="267" t="str">
        <f xml:space="preserve"> UPPER(TRIM( MID(IO[[#This Row],[Description]],1,22)))</f>
        <v/>
      </c>
      <c r="N3" s="267" t="str">
        <f xml:space="preserve"> UPPER( TRIM( MID(IO[[#This Row],[Description]],23,22)))</f>
        <v/>
      </c>
      <c r="O3" s="267" t="str">
        <f>UPPER( TRIM( MID(IO[[#This Row],[Description]],45,22)))</f>
        <v/>
      </c>
      <c r="S3" s="267" t="s">
        <v>1124</v>
      </c>
      <c r="U3" s="267"/>
      <c r="V3" s="267"/>
      <c r="W3" s="267"/>
      <c r="X3" s="267"/>
      <c r="Y3" s="267"/>
    </row>
    <row r="4" spans="1:25" x14ac:dyDescent="0.4">
      <c r="B4" s="267">
        <v>2</v>
      </c>
      <c r="L4" s="267" t="str">
        <f>IF(ISBLANK(IO[[#This Row],[Base_Tag]]),"",_xlfn.TEXTJOIN("_",,IO[[#This Row],[Prefix]:[Suffix]]))</f>
        <v/>
      </c>
      <c r="M4" s="267" t="str">
        <f xml:space="preserve"> UPPER(TRIM( MID(IO[[#This Row],[Description]],1,22)))</f>
        <v/>
      </c>
      <c r="N4" s="267" t="str">
        <f xml:space="preserve"> UPPER( TRIM( MID(IO[[#This Row],[Description]],23,22)))</f>
        <v/>
      </c>
      <c r="O4" s="267" t="str">
        <f>UPPER( TRIM( MID(IO[[#This Row],[Description]],45,22)))</f>
        <v/>
      </c>
      <c r="S4" s="267" t="s">
        <v>1144</v>
      </c>
      <c r="U4" s="267"/>
      <c r="V4" s="267"/>
      <c r="W4" s="267"/>
      <c r="X4" s="267"/>
      <c r="Y4" s="267"/>
    </row>
    <row r="5" spans="1:25" x14ac:dyDescent="0.4">
      <c r="B5" s="267">
        <v>3</v>
      </c>
      <c r="J5" s="267" t="s">
        <v>1581</v>
      </c>
      <c r="K5" s="267" t="s">
        <v>1580</v>
      </c>
      <c r="L5" s="267" t="str">
        <f>IF(ISBLANK(IO[[#This Row],[Base_Tag]]),"",_xlfn.TEXTJOIN("_",,IO[[#This Row],[Prefix]:[Suffix]]))</f>
        <v>s_d</v>
      </c>
      <c r="M5" s="267" t="str">
        <f xml:space="preserve"> UPPER(TRIM( MID(IO[[#This Row],[Description]],1,22)))</f>
        <v/>
      </c>
      <c r="N5" s="267" t="str">
        <f xml:space="preserve"> UPPER( TRIM( MID(IO[[#This Row],[Description]],23,22)))</f>
        <v/>
      </c>
      <c r="O5" s="267" t="str">
        <f>UPPER( TRIM( MID(IO[[#This Row],[Description]],45,22)))</f>
        <v/>
      </c>
      <c r="S5" s="267" t="s">
        <v>1147</v>
      </c>
      <c r="U5" s="267"/>
      <c r="V5" s="267"/>
      <c r="W5" s="267"/>
      <c r="X5" s="267"/>
      <c r="Y5" s="267"/>
    </row>
    <row r="6" spans="1:25" x14ac:dyDescent="0.4">
      <c r="B6" s="267">
        <v>4</v>
      </c>
      <c r="I6" s="267" t="s">
        <v>1580</v>
      </c>
      <c r="J6" s="267" t="s">
        <v>1580</v>
      </c>
      <c r="L6" s="267" t="str">
        <f>IF(ISBLANK(IO[[#This Row],[Base_Tag]]),"",_xlfn.TEXTJOIN("_",,IO[[#This Row],[Prefix]:[Suffix]]))</f>
        <v>d_d</v>
      </c>
      <c r="M6" s="267" t="str">
        <f xml:space="preserve"> UPPER(TRIM( MID(IO[[#This Row],[Description]],1,22)))</f>
        <v/>
      </c>
      <c r="N6" s="267" t="str">
        <f xml:space="preserve"> UPPER( TRIM( MID(IO[[#This Row],[Description]],23,22)))</f>
        <v/>
      </c>
      <c r="O6" s="267" t="str">
        <f>UPPER( TRIM( MID(IO[[#This Row],[Description]],45,22)))</f>
        <v/>
      </c>
      <c r="S6" s="267" t="s">
        <v>1121</v>
      </c>
      <c r="U6" s="267"/>
      <c r="V6" s="267"/>
      <c r="W6" s="267"/>
      <c r="X6" s="267"/>
      <c r="Y6" s="267"/>
    </row>
    <row r="7" spans="1:25" x14ac:dyDescent="0.4">
      <c r="B7" s="267">
        <v>5</v>
      </c>
      <c r="J7" s="267" t="s">
        <v>1581</v>
      </c>
      <c r="L7" s="267" t="str">
        <f>IF(ISBLANK(IO[[#This Row],[Base_Tag]]),"",_xlfn.TEXTJOIN("_",,IO[[#This Row],[Prefix]:[Suffix]]))</f>
        <v>s</v>
      </c>
      <c r="M7" s="267" t="str">
        <f xml:space="preserve"> UPPER(TRIM( MID(IO[[#This Row],[Description]],1,22)))</f>
        <v/>
      </c>
      <c r="N7" s="267" t="str">
        <f xml:space="preserve"> UPPER( TRIM( MID(IO[[#This Row],[Description]],23,22)))</f>
        <v/>
      </c>
      <c r="O7" s="267" t="str">
        <f>UPPER( TRIM( MID(IO[[#This Row],[Description]],45,22)))</f>
        <v/>
      </c>
      <c r="S7" s="267" t="s">
        <v>1148</v>
      </c>
      <c r="U7" s="267"/>
      <c r="V7" s="267"/>
      <c r="W7" s="267"/>
      <c r="X7" s="267"/>
      <c r="Y7" s="267"/>
    </row>
    <row r="8" spans="1:25" x14ac:dyDescent="0.4">
      <c r="B8" s="267">
        <v>6</v>
      </c>
      <c r="L8" s="267" t="str">
        <f>IF(ISBLANK(IO[[#This Row],[Base_Tag]]),"",_xlfn.TEXTJOIN("_",,IO[[#This Row],[Prefix]:[Suffix]]))</f>
        <v/>
      </c>
      <c r="M8" s="267" t="str">
        <f xml:space="preserve"> UPPER(TRIM( MID(IO[[#This Row],[Description]],1,22)))</f>
        <v/>
      </c>
      <c r="N8" s="267" t="str">
        <f xml:space="preserve"> UPPER( TRIM( MID(IO[[#This Row],[Description]],23,22)))</f>
        <v/>
      </c>
      <c r="O8" s="267" t="str">
        <f>UPPER( TRIM( MID(IO[[#This Row],[Description]],45,22)))</f>
        <v/>
      </c>
      <c r="S8" s="267" t="s">
        <v>1123</v>
      </c>
      <c r="U8" s="267"/>
      <c r="V8" s="267"/>
      <c r="W8" s="267"/>
      <c r="X8" s="267"/>
      <c r="Y8" s="267"/>
    </row>
    <row r="9" spans="1:25" x14ac:dyDescent="0.4">
      <c r="B9" s="267">
        <v>7</v>
      </c>
      <c r="L9" s="267" t="str">
        <f>IF(ISBLANK(IO[[#This Row],[Base_Tag]]),"",_xlfn.TEXTJOIN("_",,IO[[#This Row],[Prefix]:[Suffix]]))</f>
        <v/>
      </c>
      <c r="M9" s="267" t="str">
        <f xml:space="preserve"> UPPER(TRIM( MID(IO[[#This Row],[Description]],1,22)))</f>
        <v/>
      </c>
      <c r="N9" s="267" t="str">
        <f xml:space="preserve"> UPPER( TRIM( MID(IO[[#This Row],[Description]],23,22)))</f>
        <v/>
      </c>
      <c r="O9" s="267" t="str">
        <f>UPPER( TRIM( MID(IO[[#This Row],[Description]],45,22)))</f>
        <v/>
      </c>
      <c r="S9" s="267" t="s">
        <v>1138</v>
      </c>
      <c r="U9" s="267"/>
      <c r="V9" s="267"/>
      <c r="W9" s="267"/>
      <c r="X9" s="267"/>
      <c r="Y9" s="267"/>
    </row>
    <row r="10" spans="1:25" x14ac:dyDescent="0.4">
      <c r="B10" s="267">
        <v>8</v>
      </c>
      <c r="L10" s="267" t="str">
        <f>IF(ISBLANK(IO[[#This Row],[Base_Tag]]),"",_xlfn.TEXTJOIN("_",,IO[[#This Row],[Prefix]:[Suffix]]))</f>
        <v/>
      </c>
      <c r="M10" s="267" t="str">
        <f xml:space="preserve"> UPPER(TRIM( MID(IO[[#This Row],[Description]],1,22)))</f>
        <v/>
      </c>
      <c r="N10" s="267" t="str">
        <f xml:space="preserve"> UPPER( TRIM( MID(IO[[#This Row],[Description]],23,22)))</f>
        <v/>
      </c>
      <c r="O10" s="267" t="str">
        <f>UPPER( TRIM( MID(IO[[#This Row],[Description]],45,22)))</f>
        <v/>
      </c>
      <c r="S10" s="267" t="s">
        <v>1135</v>
      </c>
      <c r="U10" s="267"/>
      <c r="V10" s="267"/>
      <c r="W10" s="267"/>
      <c r="X10" s="267"/>
      <c r="Y10" s="267"/>
    </row>
    <row r="11" spans="1:25" x14ac:dyDescent="0.4">
      <c r="B11" s="267">
        <v>9</v>
      </c>
      <c r="L11" s="267" t="str">
        <f>IF(ISBLANK(IO[[#This Row],[Base_Tag]]),"",_xlfn.TEXTJOIN("_",,IO[[#This Row],[Prefix]:[Suffix]]))</f>
        <v/>
      </c>
      <c r="M11" s="267" t="str">
        <f xml:space="preserve"> UPPER(TRIM( MID(IO[[#This Row],[Description]],1,22)))</f>
        <v/>
      </c>
      <c r="N11" s="267" t="str">
        <f xml:space="preserve"> UPPER( TRIM( MID(IO[[#This Row],[Description]],23,22)))</f>
        <v/>
      </c>
      <c r="O11" s="267" t="str">
        <f>UPPER( TRIM( MID(IO[[#This Row],[Description]],45,22)))</f>
        <v/>
      </c>
      <c r="S11" s="267" t="s">
        <v>1137</v>
      </c>
      <c r="U11" s="267"/>
      <c r="V11" s="267"/>
      <c r="W11" s="267"/>
      <c r="X11" s="267"/>
      <c r="Y11" s="267"/>
    </row>
    <row r="12" spans="1:25" x14ac:dyDescent="0.4">
      <c r="B12" s="267">
        <v>10</v>
      </c>
      <c r="L12" s="267" t="str">
        <f>IF(ISBLANK(IO[[#This Row],[Base_Tag]]),"",_xlfn.TEXTJOIN("_",,IO[[#This Row],[Prefix]:[Suffix]]))</f>
        <v/>
      </c>
      <c r="M12" s="267" t="str">
        <f xml:space="preserve"> UPPER(TRIM( MID(IO[[#This Row],[Description]],1,22)))</f>
        <v/>
      </c>
      <c r="N12" s="267" t="str">
        <f xml:space="preserve"> UPPER( TRIM( MID(IO[[#This Row],[Description]],23,22)))</f>
        <v/>
      </c>
      <c r="O12" s="267" t="str">
        <f>UPPER( TRIM( MID(IO[[#This Row],[Description]],45,22)))</f>
        <v/>
      </c>
      <c r="S12" s="267" t="s">
        <v>1143</v>
      </c>
      <c r="U12" s="267"/>
      <c r="V12" s="267"/>
      <c r="W12" s="267"/>
      <c r="X12" s="267"/>
      <c r="Y12" s="267"/>
    </row>
    <row r="13" spans="1:25" x14ac:dyDescent="0.4">
      <c r="A13" s="266" t="s">
        <v>1572</v>
      </c>
      <c r="B13" s="267">
        <v>11</v>
      </c>
      <c r="L13" s="267" t="str">
        <f>IF(ISBLANK(IO[[#This Row],[Base_Tag]]),"",_xlfn.TEXTJOIN("_",,IO[[#This Row],[Prefix]:[Suffix]]))</f>
        <v/>
      </c>
      <c r="M13" s="267" t="str">
        <f xml:space="preserve"> UPPER(TRIM( MID(IO[[#This Row],[Description]],1,22)))</f>
        <v/>
      </c>
      <c r="N13" s="267" t="str">
        <f xml:space="preserve"> UPPER( TRIM( MID(IO[[#This Row],[Description]],23,22)))</f>
        <v/>
      </c>
      <c r="O13" s="267" t="str">
        <f>UPPER( TRIM( MID(IO[[#This Row],[Description]],45,22)))</f>
        <v/>
      </c>
      <c r="S13" s="267" t="s">
        <v>1146</v>
      </c>
      <c r="U13" s="267"/>
      <c r="V13" s="267"/>
      <c r="W13" s="267"/>
      <c r="X13" s="267"/>
      <c r="Y13" s="267"/>
    </row>
    <row r="14" spans="1:25" x14ac:dyDescent="0.4">
      <c r="B14" s="267">
        <v>12</v>
      </c>
      <c r="L14" s="267" t="str">
        <f>IF(ISBLANK(IO[[#This Row],[Base_Tag]]),"",_xlfn.TEXTJOIN("_",,IO[[#This Row],[Prefix]:[Suffix]]))</f>
        <v/>
      </c>
      <c r="M14" s="267" t="str">
        <f xml:space="preserve"> UPPER(TRIM( MID(IO[[#This Row],[Description]],1,22)))</f>
        <v/>
      </c>
      <c r="N14" s="267" t="str">
        <f xml:space="preserve"> UPPER( TRIM( MID(IO[[#This Row],[Description]],23,22)))</f>
        <v/>
      </c>
      <c r="O14" s="267" t="str">
        <f>UPPER( TRIM( MID(IO[[#This Row],[Description]],45,22)))</f>
        <v/>
      </c>
      <c r="U14" s="267"/>
      <c r="V14" s="267"/>
      <c r="W14" s="267"/>
      <c r="X14" s="267"/>
      <c r="Y14" s="267"/>
    </row>
    <row r="15" spans="1:25" x14ac:dyDescent="0.4">
      <c r="B15" s="267">
        <v>13</v>
      </c>
      <c r="L15" s="267" t="str">
        <f>IF(ISBLANK(IO[[#This Row],[Base_Tag]]),"",_xlfn.TEXTJOIN("_",,IO[[#This Row],[Prefix]:[Suffix]]))</f>
        <v/>
      </c>
      <c r="M15" s="267" t="str">
        <f xml:space="preserve"> UPPER(TRIM( MID(IO[[#This Row],[Description]],1,22)))</f>
        <v/>
      </c>
      <c r="N15" s="267" t="str">
        <f xml:space="preserve"> UPPER( TRIM( MID(IO[[#This Row],[Description]],23,22)))</f>
        <v/>
      </c>
      <c r="O15" s="267" t="str">
        <f>UPPER( TRIM( MID(IO[[#This Row],[Description]],45,22)))</f>
        <v/>
      </c>
      <c r="U15" s="267"/>
      <c r="V15" s="267"/>
      <c r="W15" s="267"/>
      <c r="X15" s="267"/>
      <c r="Y15" s="267"/>
    </row>
    <row r="16" spans="1:25" x14ac:dyDescent="0.4">
      <c r="B16" s="267">
        <v>14</v>
      </c>
      <c r="L16" s="267" t="str">
        <f>IF(ISBLANK(IO[[#This Row],[Base_Tag]]),"",_xlfn.TEXTJOIN("_",,IO[[#This Row],[Prefix]:[Suffix]]))</f>
        <v/>
      </c>
      <c r="M16" s="267" t="str">
        <f xml:space="preserve"> UPPER(TRIM( MID(IO[[#This Row],[Description]],1,22)))</f>
        <v/>
      </c>
      <c r="N16" s="267" t="str">
        <f xml:space="preserve"> UPPER( TRIM( MID(IO[[#This Row],[Description]],23,22)))</f>
        <v/>
      </c>
      <c r="O16" s="267" t="str">
        <f>UPPER( TRIM( MID(IO[[#This Row],[Description]],45,22)))</f>
        <v/>
      </c>
      <c r="U16" s="267"/>
      <c r="V16" s="267"/>
      <c r="W16" s="267"/>
      <c r="X16" s="267"/>
      <c r="Y16" s="267"/>
    </row>
    <row r="17" spans="2:25" x14ac:dyDescent="0.4">
      <c r="B17" s="267">
        <v>15</v>
      </c>
      <c r="L17" s="267" t="str">
        <f>IF(ISBLANK(IO[[#This Row],[Base_Tag]]),"",_xlfn.TEXTJOIN("_",,IO[[#This Row],[Prefix]:[Suffix]]))</f>
        <v/>
      </c>
      <c r="M17" s="267" t="str">
        <f xml:space="preserve"> UPPER(TRIM( MID(IO[[#This Row],[Description]],1,22)))</f>
        <v/>
      </c>
      <c r="N17" s="267" t="str">
        <f xml:space="preserve"> UPPER( TRIM( MID(IO[[#This Row],[Description]],23,22)))</f>
        <v/>
      </c>
      <c r="O17" s="267" t="str">
        <f>UPPER( TRIM( MID(IO[[#This Row],[Description]],45,22)))</f>
        <v/>
      </c>
      <c r="U17" s="267"/>
      <c r="V17" s="267"/>
      <c r="W17" s="267"/>
      <c r="X17" s="267"/>
      <c r="Y17" s="267"/>
    </row>
    <row r="18" spans="2:25" x14ac:dyDescent="0.4">
      <c r="B18" s="267">
        <v>16</v>
      </c>
      <c r="L18" s="267" t="str">
        <f>IF(ISBLANK(IO[[#This Row],[Base_Tag]]),"",_xlfn.TEXTJOIN("_",,IO[[#This Row],[Prefix]:[Suffix]]))</f>
        <v/>
      </c>
      <c r="M18" s="267" t="str">
        <f xml:space="preserve"> UPPER(TRIM( MID(IO[[#This Row],[Description]],1,22)))</f>
        <v/>
      </c>
      <c r="N18" s="267" t="str">
        <f xml:space="preserve"> UPPER( TRIM( MID(IO[[#This Row],[Description]],23,22)))</f>
        <v/>
      </c>
      <c r="O18" s="267" t="str">
        <f>UPPER( TRIM( MID(IO[[#This Row],[Description]],45,22)))</f>
        <v/>
      </c>
      <c r="U18" s="267"/>
      <c r="V18" s="267"/>
      <c r="W18" s="267"/>
      <c r="X18" s="267"/>
      <c r="Y18" s="267"/>
    </row>
    <row r="19" spans="2:25" x14ac:dyDescent="0.4">
      <c r="B19" s="267">
        <v>17</v>
      </c>
      <c r="L19" s="267" t="str">
        <f>IF(ISBLANK(IO[[#This Row],[Base_Tag]]),"",_xlfn.TEXTJOIN("_",,IO[[#This Row],[Prefix]:[Suffix]]))</f>
        <v/>
      </c>
      <c r="M19" s="267" t="str">
        <f xml:space="preserve"> UPPER(TRIM( MID(IO[[#This Row],[Description]],1,22)))</f>
        <v/>
      </c>
      <c r="N19" s="267" t="str">
        <f xml:space="preserve"> UPPER( TRIM( MID(IO[[#This Row],[Description]],23,22)))</f>
        <v/>
      </c>
      <c r="O19" s="267" t="str">
        <f>UPPER( TRIM( MID(IO[[#This Row],[Description]],45,22)))</f>
        <v/>
      </c>
      <c r="U19" s="267"/>
      <c r="V19" s="267"/>
      <c r="W19" s="267"/>
      <c r="X19" s="267"/>
      <c r="Y19" s="267"/>
    </row>
    <row r="20" spans="2:25" x14ac:dyDescent="0.4">
      <c r="B20" s="267">
        <v>18</v>
      </c>
      <c r="L20" s="267" t="str">
        <f>IF(ISBLANK(IO[[#This Row],[Base_Tag]]),"",_xlfn.TEXTJOIN("_",,IO[[#This Row],[Prefix]:[Suffix]]))</f>
        <v/>
      </c>
      <c r="M20" s="267" t="str">
        <f xml:space="preserve"> UPPER(TRIM( MID(IO[[#This Row],[Description]],1,22)))</f>
        <v/>
      </c>
      <c r="N20" s="267" t="str">
        <f xml:space="preserve"> UPPER( TRIM( MID(IO[[#This Row],[Description]],23,22)))</f>
        <v/>
      </c>
      <c r="O20" s="267" t="str">
        <f>UPPER( TRIM( MID(IO[[#This Row],[Description]],45,22)))</f>
        <v/>
      </c>
      <c r="U20" s="267"/>
      <c r="V20" s="267"/>
      <c r="W20" s="267"/>
      <c r="X20" s="267"/>
      <c r="Y20" s="267"/>
    </row>
    <row r="21" spans="2:25" x14ac:dyDescent="0.4">
      <c r="B21" s="267">
        <v>19</v>
      </c>
      <c r="L21" s="267" t="str">
        <f>IF(ISBLANK(IO[[#This Row],[Base_Tag]]),"",_xlfn.TEXTJOIN("_",,IO[[#This Row],[Prefix]:[Suffix]]))</f>
        <v/>
      </c>
      <c r="M21" s="267" t="str">
        <f xml:space="preserve"> UPPER(TRIM( MID(IO[[#This Row],[Description]],1,22)))</f>
        <v/>
      </c>
      <c r="N21" s="267" t="str">
        <f xml:space="preserve"> UPPER( TRIM( MID(IO[[#This Row],[Description]],23,22)))</f>
        <v/>
      </c>
      <c r="O21" s="267" t="str">
        <f>UPPER( TRIM( MID(IO[[#This Row],[Description]],45,22)))</f>
        <v/>
      </c>
      <c r="U21" s="267"/>
      <c r="V21" s="267"/>
      <c r="W21" s="267"/>
      <c r="X21" s="267"/>
      <c r="Y21" s="267"/>
    </row>
    <row r="22" spans="2:25" x14ac:dyDescent="0.4">
      <c r="B22" s="267">
        <v>20</v>
      </c>
      <c r="L22" s="267" t="str">
        <f>IF(ISBLANK(IO[[#This Row],[Base_Tag]]),"",_xlfn.TEXTJOIN("_",,IO[[#This Row],[Prefix]:[Suffix]]))</f>
        <v/>
      </c>
      <c r="M22" s="267" t="str">
        <f xml:space="preserve"> UPPER(TRIM( MID(IO[[#This Row],[Description]],1,22)))</f>
        <v/>
      </c>
      <c r="N22" s="267" t="str">
        <f xml:space="preserve"> UPPER( TRIM( MID(IO[[#This Row],[Description]],23,22)))</f>
        <v/>
      </c>
      <c r="O22" s="267" t="str">
        <f>UPPER( TRIM( MID(IO[[#This Row],[Description]],45,22)))</f>
        <v/>
      </c>
      <c r="U22" s="267"/>
      <c r="V22" s="267"/>
      <c r="W22" s="267"/>
      <c r="X22" s="267"/>
      <c r="Y22" s="267"/>
    </row>
    <row r="23" spans="2:25" x14ac:dyDescent="0.4">
      <c r="B23" s="267">
        <v>21</v>
      </c>
      <c r="L23" s="267" t="str">
        <f>IF(ISBLANK(IO[[#This Row],[Base_Tag]]),"",_xlfn.TEXTJOIN("_",,IO[[#This Row],[Prefix]:[Suffix]]))</f>
        <v/>
      </c>
      <c r="M23" s="267" t="str">
        <f xml:space="preserve"> UPPER(TRIM( MID(IO[[#This Row],[Description]],1,22)))</f>
        <v/>
      </c>
      <c r="N23" s="267" t="str">
        <f xml:space="preserve"> UPPER( TRIM( MID(IO[[#This Row],[Description]],23,22)))</f>
        <v/>
      </c>
      <c r="O23" s="267" t="str">
        <f>UPPER( TRIM( MID(IO[[#This Row],[Description]],45,22)))</f>
        <v/>
      </c>
      <c r="U23" s="267"/>
      <c r="V23" s="267"/>
      <c r="W23" s="267"/>
      <c r="X23" s="267"/>
      <c r="Y23" s="267"/>
    </row>
    <row r="24" spans="2:25" x14ac:dyDescent="0.4">
      <c r="B24" s="267">
        <v>22</v>
      </c>
      <c r="L24" s="267" t="str">
        <f>IF(ISBLANK(IO[[#This Row],[Base_Tag]]),"",_xlfn.TEXTJOIN("_",,IO[[#This Row],[Prefix]:[Suffix]]))</f>
        <v/>
      </c>
      <c r="M24" s="267" t="str">
        <f xml:space="preserve"> UPPER(TRIM( MID(IO[[#This Row],[Description]],1,22)))</f>
        <v/>
      </c>
      <c r="N24" s="267" t="str">
        <f xml:space="preserve"> UPPER( TRIM( MID(IO[[#This Row],[Description]],23,22)))</f>
        <v/>
      </c>
      <c r="O24" s="267" t="str">
        <f>UPPER( TRIM( MID(IO[[#This Row],[Description]],45,22)))</f>
        <v/>
      </c>
      <c r="U24" s="267"/>
      <c r="V24" s="267"/>
      <c r="W24" s="267"/>
      <c r="X24" s="267"/>
      <c r="Y24" s="267"/>
    </row>
    <row r="25" spans="2:25" x14ac:dyDescent="0.4">
      <c r="B25" s="267">
        <v>23</v>
      </c>
      <c r="L25" s="267" t="str">
        <f>IF(ISBLANK(IO[[#This Row],[Base_Tag]]),"",_xlfn.TEXTJOIN("_",,IO[[#This Row],[Prefix]:[Suffix]]))</f>
        <v/>
      </c>
      <c r="M25" s="267" t="str">
        <f xml:space="preserve"> UPPER(TRIM( MID(IO[[#This Row],[Description]],1,22)))</f>
        <v/>
      </c>
      <c r="N25" s="267" t="str">
        <f xml:space="preserve"> UPPER( TRIM( MID(IO[[#This Row],[Description]],23,22)))</f>
        <v/>
      </c>
      <c r="O25" s="267" t="str">
        <f>UPPER( TRIM( MID(IO[[#This Row],[Description]],45,22)))</f>
        <v/>
      </c>
      <c r="U25" s="267"/>
      <c r="V25" s="267"/>
      <c r="W25" s="267"/>
      <c r="X25" s="267"/>
      <c r="Y25" s="267"/>
    </row>
    <row r="26" spans="2:25" x14ac:dyDescent="0.4">
      <c r="B26" s="267">
        <v>24</v>
      </c>
      <c r="L26" s="267" t="str">
        <f>IF(ISBLANK(IO[[#This Row],[Base_Tag]]),"",_xlfn.TEXTJOIN("_",,IO[[#This Row],[Prefix]:[Suffix]]))</f>
        <v/>
      </c>
      <c r="M26" s="267" t="str">
        <f xml:space="preserve"> UPPER(TRIM( MID(IO[[#This Row],[Description]],1,22)))</f>
        <v/>
      </c>
      <c r="N26" s="267" t="str">
        <f xml:space="preserve"> UPPER( TRIM( MID(IO[[#This Row],[Description]],23,22)))</f>
        <v/>
      </c>
      <c r="O26" s="267" t="str">
        <f>UPPER( TRIM( MID(IO[[#This Row],[Description]],45,22)))</f>
        <v/>
      </c>
      <c r="U26" s="267"/>
      <c r="V26" s="267"/>
      <c r="W26" s="267"/>
      <c r="X26" s="267"/>
      <c r="Y26" s="267"/>
    </row>
    <row r="27" spans="2:25" x14ac:dyDescent="0.4">
      <c r="B27" s="267">
        <v>25</v>
      </c>
      <c r="L27" s="267" t="str">
        <f>IF(ISBLANK(IO[[#This Row],[Base_Tag]]),"",_xlfn.TEXTJOIN("_",,IO[[#This Row],[Prefix]:[Suffix]]))</f>
        <v/>
      </c>
      <c r="M27" s="267" t="str">
        <f xml:space="preserve"> UPPER(TRIM( MID(IO[[#This Row],[Description]],1,22)))</f>
        <v/>
      </c>
      <c r="N27" s="267" t="str">
        <f xml:space="preserve"> UPPER( TRIM( MID(IO[[#This Row],[Description]],23,22)))</f>
        <v/>
      </c>
      <c r="O27" s="267" t="str">
        <f>UPPER( TRIM( MID(IO[[#This Row],[Description]],45,22)))</f>
        <v/>
      </c>
      <c r="U27" s="267"/>
      <c r="V27" s="267"/>
      <c r="W27" s="267"/>
      <c r="X27" s="267"/>
      <c r="Y27" s="267"/>
    </row>
    <row r="28" spans="2:25" x14ac:dyDescent="0.4">
      <c r="B28" s="267">
        <v>26</v>
      </c>
      <c r="L28" s="267" t="str">
        <f>IF(ISBLANK(IO[[#This Row],[Base_Tag]]),"",_xlfn.TEXTJOIN("_",,IO[[#This Row],[Prefix]:[Suffix]]))</f>
        <v/>
      </c>
      <c r="M28" s="267" t="str">
        <f xml:space="preserve"> UPPER(TRIM( MID(IO[[#This Row],[Description]],1,22)))</f>
        <v/>
      </c>
      <c r="N28" s="267" t="str">
        <f xml:space="preserve"> UPPER( TRIM( MID(IO[[#This Row],[Description]],23,22)))</f>
        <v/>
      </c>
      <c r="O28" s="267" t="str">
        <f>UPPER( TRIM( MID(IO[[#This Row],[Description]],45,22)))</f>
        <v/>
      </c>
      <c r="U28" s="267"/>
      <c r="V28" s="267"/>
      <c r="W28" s="267"/>
      <c r="X28" s="267"/>
      <c r="Y28" s="267"/>
    </row>
    <row r="29" spans="2:25" x14ac:dyDescent="0.4">
      <c r="B29" s="267">
        <v>27</v>
      </c>
      <c r="L29" s="267" t="str">
        <f>IF(ISBLANK(IO[[#This Row],[Base_Tag]]),"",_xlfn.TEXTJOIN("_",,IO[[#This Row],[Prefix]:[Suffix]]))</f>
        <v/>
      </c>
      <c r="M29" s="267" t="str">
        <f xml:space="preserve"> UPPER(TRIM( MID(IO[[#This Row],[Description]],1,22)))</f>
        <v/>
      </c>
      <c r="N29" s="267" t="str">
        <f xml:space="preserve"> UPPER( TRIM( MID(IO[[#This Row],[Description]],23,22)))</f>
        <v/>
      </c>
      <c r="O29" s="267" t="str">
        <f>UPPER( TRIM( MID(IO[[#This Row],[Description]],45,22)))</f>
        <v/>
      </c>
      <c r="U29" s="267"/>
      <c r="V29" s="267"/>
      <c r="W29" s="267"/>
      <c r="X29" s="267"/>
      <c r="Y29" s="267"/>
    </row>
    <row r="30" spans="2:25" x14ac:dyDescent="0.4">
      <c r="B30" s="267">
        <v>28</v>
      </c>
      <c r="L30" s="267" t="str">
        <f>IF(ISBLANK(IO[[#This Row],[Base_Tag]]),"",_xlfn.TEXTJOIN("_",,IO[[#This Row],[Prefix]:[Suffix]]))</f>
        <v/>
      </c>
      <c r="M30" s="267" t="str">
        <f xml:space="preserve"> UPPER(TRIM( MID(IO[[#This Row],[Description]],1,22)))</f>
        <v/>
      </c>
      <c r="N30" s="267" t="str">
        <f xml:space="preserve"> UPPER( TRIM( MID(IO[[#This Row],[Description]],23,22)))</f>
        <v/>
      </c>
      <c r="O30" s="267" t="str">
        <f>UPPER( TRIM( MID(IO[[#This Row],[Description]],45,22)))</f>
        <v/>
      </c>
      <c r="U30" s="267"/>
      <c r="V30" s="267"/>
      <c r="W30" s="267"/>
      <c r="X30" s="267"/>
      <c r="Y30" s="267"/>
    </row>
    <row r="31" spans="2:25" x14ac:dyDescent="0.4">
      <c r="B31" s="267">
        <v>29</v>
      </c>
      <c r="L31" s="267" t="str">
        <f>IF(ISBLANK(IO[[#This Row],[Base_Tag]]),"",_xlfn.TEXTJOIN("_",,IO[[#This Row],[Prefix]:[Suffix]]))</f>
        <v/>
      </c>
      <c r="M31" s="267" t="str">
        <f xml:space="preserve"> UPPER(TRIM( MID(IO[[#This Row],[Description]],1,22)))</f>
        <v/>
      </c>
      <c r="N31" s="267" t="str">
        <f xml:space="preserve"> UPPER( TRIM( MID(IO[[#This Row],[Description]],23,22)))</f>
        <v/>
      </c>
      <c r="O31" s="267" t="str">
        <f>UPPER( TRIM( MID(IO[[#This Row],[Description]],45,22)))</f>
        <v/>
      </c>
      <c r="U31" s="267"/>
      <c r="V31" s="267"/>
      <c r="W31" s="267"/>
      <c r="X31" s="267"/>
      <c r="Y31" s="267"/>
    </row>
    <row r="32" spans="2:25" x14ac:dyDescent="0.4">
      <c r="B32" s="267">
        <v>30</v>
      </c>
      <c r="L32" s="267" t="str">
        <f>IF(ISBLANK(IO[[#This Row],[Base_Tag]]),"",_xlfn.TEXTJOIN("_",,IO[[#This Row],[Prefix]:[Suffix]]))</f>
        <v/>
      </c>
      <c r="M32" s="267" t="str">
        <f xml:space="preserve"> UPPER(TRIM( MID(IO[[#This Row],[Description]],1,22)))</f>
        <v/>
      </c>
      <c r="N32" s="267" t="str">
        <f xml:space="preserve"> UPPER( TRIM( MID(IO[[#This Row],[Description]],23,22)))</f>
        <v/>
      </c>
      <c r="O32" s="267" t="str">
        <f>UPPER( TRIM( MID(IO[[#This Row],[Description]],45,22)))</f>
        <v/>
      </c>
      <c r="U32" s="267"/>
      <c r="V32" s="267"/>
      <c r="W32" s="267"/>
      <c r="X32" s="267"/>
      <c r="Y32" s="267"/>
    </row>
    <row r="33" spans="2:25" x14ac:dyDescent="0.4">
      <c r="B33" s="267">
        <v>31</v>
      </c>
      <c r="L33" s="267" t="str">
        <f>IF(ISBLANK(IO[[#This Row],[Base_Tag]]),"",_xlfn.TEXTJOIN("_",,IO[[#This Row],[Prefix]:[Suffix]]))</f>
        <v/>
      </c>
      <c r="M33" s="267" t="str">
        <f xml:space="preserve"> UPPER(TRIM( MID(IO[[#This Row],[Description]],1,22)))</f>
        <v/>
      </c>
      <c r="N33" s="267" t="str">
        <f xml:space="preserve"> UPPER( TRIM( MID(IO[[#This Row],[Description]],23,22)))</f>
        <v/>
      </c>
      <c r="O33" s="267" t="str">
        <f>UPPER( TRIM( MID(IO[[#This Row],[Description]],45,22)))</f>
        <v/>
      </c>
      <c r="U33" s="267"/>
      <c r="V33" s="267"/>
      <c r="W33" s="267"/>
      <c r="X33" s="267"/>
      <c r="Y33" s="267"/>
    </row>
    <row r="34" spans="2:25" x14ac:dyDescent="0.4">
      <c r="B34" s="267">
        <v>32</v>
      </c>
      <c r="L34" s="267" t="str">
        <f>IF(ISBLANK(IO[[#This Row],[Base_Tag]]),"",_xlfn.TEXTJOIN("_",,IO[[#This Row],[Prefix]:[Suffix]]))</f>
        <v/>
      </c>
      <c r="M34" s="267" t="str">
        <f xml:space="preserve"> UPPER(TRIM( MID(IO[[#This Row],[Description]],1,22)))</f>
        <v/>
      </c>
      <c r="N34" s="267" t="str">
        <f xml:space="preserve"> UPPER( TRIM( MID(IO[[#This Row],[Description]],23,22)))</f>
        <v/>
      </c>
      <c r="O34" s="267" t="str">
        <f>UPPER( TRIM( MID(IO[[#This Row],[Description]],45,22)))</f>
        <v/>
      </c>
      <c r="U34" s="267"/>
      <c r="V34" s="267"/>
      <c r="W34" s="267"/>
      <c r="X34" s="267"/>
      <c r="Y34" s="267"/>
    </row>
    <row r="35" spans="2:25" x14ac:dyDescent="0.4">
      <c r="B35" s="267">
        <v>33</v>
      </c>
      <c r="L35" s="267" t="str">
        <f>IF(ISBLANK(IO[[#This Row],[Base_Tag]]),"",_xlfn.TEXTJOIN("_",,IO[[#This Row],[Prefix]:[Suffix]]))</f>
        <v/>
      </c>
      <c r="M35" s="267" t="str">
        <f xml:space="preserve"> UPPER(TRIM( MID(IO[[#This Row],[Description]],1,22)))</f>
        <v/>
      </c>
      <c r="N35" s="267" t="str">
        <f xml:space="preserve"> UPPER( TRIM( MID(IO[[#This Row],[Description]],23,22)))</f>
        <v/>
      </c>
      <c r="O35" s="267" t="str">
        <f>UPPER( TRIM( MID(IO[[#This Row],[Description]],45,22)))</f>
        <v/>
      </c>
      <c r="U35" s="267"/>
      <c r="V35" s="267"/>
      <c r="W35" s="267"/>
      <c r="X35" s="267"/>
      <c r="Y35" s="267"/>
    </row>
    <row r="36" spans="2:25" x14ac:dyDescent="0.4">
      <c r="B36" s="267">
        <v>34</v>
      </c>
      <c r="L36" s="267" t="str">
        <f>IF(ISBLANK(IO[[#This Row],[Base_Tag]]),"",_xlfn.TEXTJOIN("_",,IO[[#This Row],[Prefix]:[Suffix]]))</f>
        <v/>
      </c>
      <c r="M36" s="267" t="str">
        <f xml:space="preserve"> UPPER(TRIM( MID(IO[[#This Row],[Description]],1,22)))</f>
        <v/>
      </c>
      <c r="N36" s="267" t="str">
        <f xml:space="preserve"> UPPER( TRIM( MID(IO[[#This Row],[Description]],23,22)))</f>
        <v/>
      </c>
      <c r="O36" s="267" t="str">
        <f>UPPER( TRIM( MID(IO[[#This Row],[Description]],45,22)))</f>
        <v/>
      </c>
      <c r="U36" s="267"/>
      <c r="V36" s="267"/>
      <c r="W36" s="267"/>
      <c r="X36" s="267"/>
      <c r="Y36" s="267"/>
    </row>
    <row r="37" spans="2:25" x14ac:dyDescent="0.4">
      <c r="B37" s="267">
        <v>35</v>
      </c>
      <c r="L37" s="267" t="str">
        <f>IF(ISBLANK(IO[[#This Row],[Base_Tag]]),"",_xlfn.TEXTJOIN("_",,IO[[#This Row],[Prefix]:[Suffix]]))</f>
        <v/>
      </c>
      <c r="M37" s="267" t="str">
        <f xml:space="preserve"> UPPER(TRIM( MID(IO[[#This Row],[Description]],1,22)))</f>
        <v/>
      </c>
      <c r="N37" s="267" t="str">
        <f xml:space="preserve"> UPPER( TRIM( MID(IO[[#This Row],[Description]],23,22)))</f>
        <v/>
      </c>
      <c r="O37" s="267" t="str">
        <f>UPPER( TRIM( MID(IO[[#This Row],[Description]],45,22)))</f>
        <v/>
      </c>
      <c r="U37" s="267"/>
      <c r="V37" s="267"/>
      <c r="W37" s="267"/>
      <c r="X37" s="267"/>
      <c r="Y37" s="267"/>
    </row>
    <row r="38" spans="2:25" x14ac:dyDescent="0.4">
      <c r="B38" s="267">
        <v>36</v>
      </c>
      <c r="L38" s="267" t="str">
        <f>IF(ISBLANK(IO[[#This Row],[Base_Tag]]),"",_xlfn.TEXTJOIN("_",,IO[[#This Row],[Prefix]:[Suffix]]))</f>
        <v/>
      </c>
      <c r="M38" s="267" t="str">
        <f xml:space="preserve"> UPPER(TRIM( MID(IO[[#This Row],[Description]],1,22)))</f>
        <v/>
      </c>
      <c r="N38" s="267" t="str">
        <f xml:space="preserve"> UPPER( TRIM( MID(IO[[#This Row],[Description]],23,22)))</f>
        <v/>
      </c>
      <c r="O38" s="267" t="str">
        <f>UPPER( TRIM( MID(IO[[#This Row],[Description]],45,22)))</f>
        <v/>
      </c>
      <c r="U38" s="267"/>
      <c r="V38" s="267"/>
      <c r="W38" s="267"/>
      <c r="X38" s="267"/>
      <c r="Y38" s="267"/>
    </row>
    <row r="39" spans="2:25" x14ac:dyDescent="0.4">
      <c r="B39" s="267">
        <v>37</v>
      </c>
      <c r="L39" s="267" t="str">
        <f>IF(ISBLANK(IO[[#This Row],[Base_Tag]]),"",_xlfn.TEXTJOIN("_",,IO[[#This Row],[Prefix]:[Suffix]]))</f>
        <v/>
      </c>
      <c r="M39" s="267" t="str">
        <f xml:space="preserve"> UPPER(TRIM( MID(IO[[#This Row],[Description]],1,22)))</f>
        <v/>
      </c>
      <c r="N39" s="267" t="str">
        <f xml:space="preserve"> UPPER( TRIM( MID(IO[[#This Row],[Description]],23,22)))</f>
        <v/>
      </c>
      <c r="O39" s="267" t="str">
        <f>UPPER( TRIM( MID(IO[[#This Row],[Description]],45,22)))</f>
        <v/>
      </c>
      <c r="U39" s="267"/>
      <c r="V39" s="267"/>
      <c r="W39" s="267"/>
      <c r="X39" s="267"/>
      <c r="Y39" s="267"/>
    </row>
    <row r="40" spans="2:25" x14ac:dyDescent="0.4">
      <c r="B40" s="267">
        <v>38</v>
      </c>
      <c r="L40" s="267" t="str">
        <f>IF(ISBLANK(IO[[#This Row],[Base_Tag]]),"",_xlfn.TEXTJOIN("_",,IO[[#This Row],[Prefix]:[Suffix]]))</f>
        <v/>
      </c>
      <c r="M40" s="267" t="str">
        <f xml:space="preserve"> UPPER(TRIM( MID(IO[[#This Row],[Description]],1,22)))</f>
        <v/>
      </c>
      <c r="N40" s="267" t="str">
        <f xml:space="preserve"> UPPER( TRIM( MID(IO[[#This Row],[Description]],23,22)))</f>
        <v/>
      </c>
      <c r="O40" s="267" t="str">
        <f>UPPER( TRIM( MID(IO[[#This Row],[Description]],45,22)))</f>
        <v/>
      </c>
      <c r="U40" s="267"/>
      <c r="V40" s="267"/>
      <c r="W40" s="267"/>
      <c r="X40" s="267"/>
      <c r="Y40" s="267"/>
    </row>
    <row r="41" spans="2:25" x14ac:dyDescent="0.4">
      <c r="B41" s="267">
        <v>39</v>
      </c>
      <c r="L41" s="267" t="str">
        <f>IF(ISBLANK(IO[[#This Row],[Base_Tag]]),"",_xlfn.TEXTJOIN("_",,IO[[#This Row],[Prefix]:[Suffix]]))</f>
        <v/>
      </c>
      <c r="M41" s="267" t="str">
        <f xml:space="preserve"> UPPER(TRIM( MID(IO[[#This Row],[Description]],1,22)))</f>
        <v/>
      </c>
      <c r="N41" s="267" t="str">
        <f xml:space="preserve"> UPPER( TRIM( MID(IO[[#This Row],[Description]],23,22)))</f>
        <v/>
      </c>
      <c r="O41" s="267" t="str">
        <f>UPPER( TRIM( MID(IO[[#This Row],[Description]],45,22)))</f>
        <v/>
      </c>
      <c r="U41" s="267"/>
      <c r="V41" s="267"/>
      <c r="W41" s="267"/>
      <c r="X41" s="267"/>
      <c r="Y41" s="267"/>
    </row>
    <row r="42" spans="2:25" x14ac:dyDescent="0.4">
      <c r="B42" s="267">
        <v>40</v>
      </c>
      <c r="L42" s="267" t="str">
        <f>IF(ISBLANK(IO[[#This Row],[Base_Tag]]),"",_xlfn.TEXTJOIN("_",,IO[[#This Row],[Prefix]:[Suffix]]))</f>
        <v/>
      </c>
      <c r="M42" s="267" t="str">
        <f xml:space="preserve"> UPPER(TRIM( MID(IO[[#This Row],[Description]],1,22)))</f>
        <v/>
      </c>
      <c r="N42" s="267" t="str">
        <f xml:space="preserve"> UPPER( TRIM( MID(IO[[#This Row],[Description]],23,22)))</f>
        <v/>
      </c>
      <c r="O42" s="267" t="str">
        <f>UPPER( TRIM( MID(IO[[#This Row],[Description]],45,22)))</f>
        <v/>
      </c>
      <c r="U42" s="267"/>
      <c r="V42" s="267"/>
      <c r="W42" s="267"/>
      <c r="X42" s="267"/>
      <c r="Y42" s="267"/>
    </row>
    <row r="43" spans="2:25" x14ac:dyDescent="0.4">
      <c r="B43" s="267">
        <v>41</v>
      </c>
      <c r="L43" s="267" t="str">
        <f>IF(ISBLANK(IO[[#This Row],[Base_Tag]]),"",_xlfn.TEXTJOIN("_",,IO[[#This Row],[Prefix]:[Suffix]]))</f>
        <v/>
      </c>
      <c r="M43" s="267" t="str">
        <f xml:space="preserve"> UPPER(TRIM( MID(IO[[#This Row],[Description]],1,22)))</f>
        <v/>
      </c>
      <c r="N43" s="267" t="str">
        <f xml:space="preserve"> UPPER( TRIM( MID(IO[[#This Row],[Description]],23,22)))</f>
        <v/>
      </c>
      <c r="O43" s="267" t="str">
        <f>UPPER( TRIM( MID(IO[[#This Row],[Description]],45,22)))</f>
        <v/>
      </c>
      <c r="U43" s="267"/>
      <c r="V43" s="267"/>
      <c r="W43" s="267"/>
      <c r="X43" s="267"/>
      <c r="Y43" s="267"/>
    </row>
    <row r="44" spans="2:25" x14ac:dyDescent="0.4">
      <c r="B44" s="267">
        <v>42</v>
      </c>
      <c r="L44" s="267" t="str">
        <f>IF(ISBLANK(IO[[#This Row],[Base_Tag]]),"",_xlfn.TEXTJOIN("_",,IO[[#This Row],[Prefix]:[Suffix]]))</f>
        <v/>
      </c>
      <c r="M44" s="267" t="str">
        <f xml:space="preserve"> UPPER(TRIM( MID(IO[[#This Row],[Description]],1,22)))</f>
        <v/>
      </c>
      <c r="N44" s="267" t="str">
        <f xml:space="preserve"> UPPER( TRIM( MID(IO[[#This Row],[Description]],23,22)))</f>
        <v/>
      </c>
      <c r="O44" s="267" t="str">
        <f>UPPER( TRIM( MID(IO[[#This Row],[Description]],45,22)))</f>
        <v/>
      </c>
      <c r="U44" s="267"/>
      <c r="V44" s="267"/>
      <c r="W44" s="267"/>
      <c r="X44" s="267"/>
      <c r="Y44" s="267"/>
    </row>
    <row r="45" spans="2:25" x14ac:dyDescent="0.4">
      <c r="B45" s="267">
        <v>43</v>
      </c>
      <c r="L45" s="267" t="str">
        <f>IF(ISBLANK(IO[[#This Row],[Base_Tag]]),"",_xlfn.TEXTJOIN("_",,IO[[#This Row],[Prefix]:[Suffix]]))</f>
        <v/>
      </c>
      <c r="M45" s="267" t="str">
        <f xml:space="preserve"> UPPER(TRIM( MID(IO[[#This Row],[Description]],1,22)))</f>
        <v/>
      </c>
      <c r="N45" s="267" t="str">
        <f xml:space="preserve"> UPPER( TRIM( MID(IO[[#This Row],[Description]],23,22)))</f>
        <v/>
      </c>
      <c r="O45" s="267" t="str">
        <f>UPPER( TRIM( MID(IO[[#This Row],[Description]],45,22)))</f>
        <v/>
      </c>
      <c r="U45" s="267"/>
      <c r="V45" s="267"/>
      <c r="W45" s="267"/>
      <c r="X45" s="267"/>
      <c r="Y45" s="267"/>
    </row>
    <row r="46" spans="2:25" x14ac:dyDescent="0.4">
      <c r="B46" s="267">
        <v>44</v>
      </c>
      <c r="L46" s="267" t="str">
        <f>IF(ISBLANK(IO[[#This Row],[Base_Tag]]),"",_xlfn.TEXTJOIN("_",,IO[[#This Row],[Prefix]:[Suffix]]))</f>
        <v/>
      </c>
      <c r="M46" s="267" t="str">
        <f xml:space="preserve"> UPPER(TRIM( MID(IO[[#This Row],[Description]],1,22)))</f>
        <v/>
      </c>
      <c r="N46" s="267" t="str">
        <f xml:space="preserve"> UPPER( TRIM( MID(IO[[#This Row],[Description]],23,22)))</f>
        <v/>
      </c>
      <c r="O46" s="267" t="str">
        <f>UPPER( TRIM( MID(IO[[#This Row],[Description]],45,22)))</f>
        <v/>
      </c>
      <c r="U46" s="267"/>
      <c r="V46" s="267"/>
      <c r="W46" s="267"/>
      <c r="X46" s="267"/>
      <c r="Y46" s="267"/>
    </row>
    <row r="47" spans="2:25" x14ac:dyDescent="0.4">
      <c r="B47" s="267">
        <v>45</v>
      </c>
      <c r="L47" s="267" t="str">
        <f>IF(ISBLANK(IO[[#This Row],[Base_Tag]]),"",_xlfn.TEXTJOIN("_",,IO[[#This Row],[Prefix]:[Suffix]]))</f>
        <v/>
      </c>
      <c r="M47" s="267" t="str">
        <f xml:space="preserve"> UPPER(TRIM( MID(IO[[#This Row],[Description]],1,22)))</f>
        <v/>
      </c>
      <c r="N47" s="267" t="str">
        <f xml:space="preserve"> UPPER( TRIM( MID(IO[[#This Row],[Description]],23,22)))</f>
        <v/>
      </c>
      <c r="O47" s="267" t="str">
        <f>UPPER( TRIM( MID(IO[[#This Row],[Description]],45,22)))</f>
        <v/>
      </c>
      <c r="U47" s="267"/>
      <c r="V47" s="267"/>
      <c r="W47" s="267"/>
      <c r="X47" s="267"/>
      <c r="Y47" s="267"/>
    </row>
    <row r="48" spans="2:25" x14ac:dyDescent="0.4">
      <c r="B48" s="267">
        <v>46</v>
      </c>
      <c r="L48" s="267" t="str">
        <f>IF(ISBLANK(IO[[#This Row],[Base_Tag]]),"",_xlfn.TEXTJOIN("_",,IO[[#This Row],[Prefix]:[Suffix]]))</f>
        <v/>
      </c>
      <c r="M48" s="267" t="str">
        <f xml:space="preserve"> UPPER(TRIM( MID(IO[[#This Row],[Description]],1,22)))</f>
        <v/>
      </c>
      <c r="N48" s="267" t="str">
        <f xml:space="preserve"> UPPER( TRIM( MID(IO[[#This Row],[Description]],23,22)))</f>
        <v/>
      </c>
      <c r="O48" s="267" t="str">
        <f>UPPER( TRIM( MID(IO[[#This Row],[Description]],45,22)))</f>
        <v/>
      </c>
      <c r="U48" s="267"/>
      <c r="V48" s="267"/>
      <c r="W48" s="267"/>
      <c r="X48" s="267"/>
      <c r="Y48" s="267"/>
    </row>
    <row r="49" spans="2:25" x14ac:dyDescent="0.4">
      <c r="B49" s="267">
        <v>47</v>
      </c>
      <c r="L49" s="267" t="str">
        <f>IF(ISBLANK(IO[[#This Row],[Base_Tag]]),"",_xlfn.TEXTJOIN("_",,IO[[#This Row],[Prefix]:[Suffix]]))</f>
        <v/>
      </c>
      <c r="M49" s="267" t="str">
        <f xml:space="preserve"> UPPER(TRIM( MID(IO[[#This Row],[Description]],1,22)))</f>
        <v/>
      </c>
      <c r="N49" s="267" t="str">
        <f xml:space="preserve"> UPPER( TRIM( MID(IO[[#This Row],[Description]],23,22)))</f>
        <v/>
      </c>
      <c r="O49" s="267" t="str">
        <f>UPPER( TRIM( MID(IO[[#This Row],[Description]],45,22)))</f>
        <v/>
      </c>
      <c r="U49" s="267"/>
      <c r="V49" s="267"/>
      <c r="W49" s="267"/>
      <c r="X49" s="267"/>
      <c r="Y49" s="267"/>
    </row>
    <row r="50" spans="2:25" x14ac:dyDescent="0.4">
      <c r="B50" s="267">
        <v>48</v>
      </c>
      <c r="L50" s="267" t="str">
        <f>IF(ISBLANK(IO[[#This Row],[Base_Tag]]),"",_xlfn.TEXTJOIN("_",,IO[[#This Row],[Prefix]:[Suffix]]))</f>
        <v/>
      </c>
      <c r="M50" s="267" t="str">
        <f xml:space="preserve"> UPPER(TRIM( MID(IO[[#This Row],[Description]],1,22)))</f>
        <v/>
      </c>
      <c r="N50" s="267" t="str">
        <f xml:space="preserve"> UPPER( TRIM( MID(IO[[#This Row],[Description]],23,22)))</f>
        <v/>
      </c>
      <c r="O50" s="267" t="str">
        <f>UPPER( TRIM( MID(IO[[#This Row],[Description]],45,22)))</f>
        <v/>
      </c>
      <c r="U50" s="267"/>
      <c r="V50" s="267"/>
      <c r="W50" s="267"/>
      <c r="X50" s="267"/>
      <c r="Y50" s="267"/>
    </row>
    <row r="51" spans="2:25" x14ac:dyDescent="0.4">
      <c r="B51" s="267">
        <v>49</v>
      </c>
      <c r="L51" s="267" t="str">
        <f>IF(ISBLANK(IO[[#This Row],[Base_Tag]]),"",_xlfn.TEXTJOIN("_",,IO[[#This Row],[Prefix]:[Suffix]]))</f>
        <v/>
      </c>
      <c r="M51" s="267" t="str">
        <f xml:space="preserve"> UPPER(TRIM( MID(IO[[#This Row],[Description]],1,22)))</f>
        <v/>
      </c>
      <c r="N51" s="267" t="str">
        <f xml:space="preserve"> UPPER( TRIM( MID(IO[[#This Row],[Description]],23,22)))</f>
        <v/>
      </c>
      <c r="O51" s="267" t="str">
        <f>UPPER( TRIM( MID(IO[[#This Row],[Description]],45,22)))</f>
        <v/>
      </c>
      <c r="U51" s="267"/>
      <c r="V51" s="267"/>
      <c r="W51" s="267"/>
      <c r="X51" s="267"/>
      <c r="Y51" s="267"/>
    </row>
    <row r="52" spans="2:25" x14ac:dyDescent="0.4">
      <c r="B52" s="267">
        <v>50</v>
      </c>
      <c r="L52" s="267" t="str">
        <f>IF(ISBLANK(IO[[#This Row],[Base_Tag]]),"",_xlfn.TEXTJOIN("_",,IO[[#This Row],[Prefix]:[Suffix]]))</f>
        <v/>
      </c>
      <c r="M52" s="267" t="str">
        <f xml:space="preserve"> UPPER(TRIM( MID(IO[[#This Row],[Description]],1,22)))</f>
        <v/>
      </c>
      <c r="N52" s="267" t="str">
        <f xml:space="preserve"> UPPER( TRIM( MID(IO[[#This Row],[Description]],23,22)))</f>
        <v/>
      </c>
      <c r="O52" s="267" t="str">
        <f>UPPER( TRIM( MID(IO[[#This Row],[Description]],45,22)))</f>
        <v/>
      </c>
      <c r="U52" s="267"/>
      <c r="V52" s="267"/>
      <c r="W52" s="267"/>
      <c r="X52" s="267"/>
      <c r="Y52" s="267"/>
    </row>
    <row r="53" spans="2:25" x14ac:dyDescent="0.4">
      <c r="B53" s="267">
        <v>51</v>
      </c>
      <c r="L53" s="267" t="str">
        <f>IF(ISBLANK(IO[[#This Row],[Base_Tag]]),"",_xlfn.TEXTJOIN("_",,IO[[#This Row],[Prefix]:[Suffix]]))</f>
        <v/>
      </c>
      <c r="M53" s="267" t="str">
        <f xml:space="preserve"> UPPER(TRIM( MID(IO[[#This Row],[Description]],1,22)))</f>
        <v/>
      </c>
      <c r="N53" s="267" t="str">
        <f xml:space="preserve"> UPPER( TRIM( MID(IO[[#This Row],[Description]],23,22)))</f>
        <v/>
      </c>
      <c r="O53" s="267" t="str">
        <f>UPPER( TRIM( MID(IO[[#This Row],[Description]],45,22)))</f>
        <v/>
      </c>
      <c r="U53" s="267"/>
      <c r="V53" s="267"/>
      <c r="W53" s="267"/>
      <c r="X53" s="267"/>
      <c r="Y53" s="267"/>
    </row>
    <row r="54" spans="2:25" x14ac:dyDescent="0.4">
      <c r="B54" s="267">
        <v>52</v>
      </c>
      <c r="L54" s="267" t="str">
        <f>IF(ISBLANK(IO[[#This Row],[Base_Tag]]),"",_xlfn.TEXTJOIN("_",,IO[[#This Row],[Prefix]:[Suffix]]))</f>
        <v/>
      </c>
      <c r="M54" s="267" t="str">
        <f xml:space="preserve"> UPPER(TRIM( MID(IO[[#This Row],[Description]],1,22)))</f>
        <v/>
      </c>
      <c r="N54" s="267" t="str">
        <f xml:space="preserve"> UPPER( TRIM( MID(IO[[#This Row],[Description]],23,22)))</f>
        <v/>
      </c>
      <c r="O54" s="267" t="str">
        <f>UPPER( TRIM( MID(IO[[#This Row],[Description]],45,22)))</f>
        <v/>
      </c>
      <c r="U54" s="267"/>
      <c r="V54" s="267"/>
      <c r="W54" s="267"/>
      <c r="X54" s="267"/>
      <c r="Y54" s="267"/>
    </row>
    <row r="55" spans="2:25" x14ac:dyDescent="0.4">
      <c r="B55" s="267">
        <v>53</v>
      </c>
      <c r="L55" s="267" t="str">
        <f>IF(ISBLANK(IO[[#This Row],[Base_Tag]]),"",_xlfn.TEXTJOIN("_",,IO[[#This Row],[Prefix]:[Suffix]]))</f>
        <v/>
      </c>
      <c r="M55" s="267" t="str">
        <f xml:space="preserve"> UPPER(TRIM( MID(IO[[#This Row],[Description]],1,22)))</f>
        <v/>
      </c>
      <c r="N55" s="267" t="str">
        <f xml:space="preserve"> UPPER( TRIM( MID(IO[[#This Row],[Description]],23,22)))</f>
        <v/>
      </c>
      <c r="O55" s="267" t="str">
        <f>UPPER( TRIM( MID(IO[[#This Row],[Description]],45,22)))</f>
        <v/>
      </c>
      <c r="U55" s="267"/>
      <c r="V55" s="267"/>
      <c r="W55" s="267"/>
      <c r="X55" s="267"/>
      <c r="Y55" s="267"/>
    </row>
    <row r="56" spans="2:25" x14ac:dyDescent="0.4">
      <c r="B56" s="267">
        <v>54</v>
      </c>
      <c r="L56" s="267" t="str">
        <f>IF(ISBLANK(IO[[#This Row],[Base_Tag]]),"",_xlfn.TEXTJOIN("_",,IO[[#This Row],[Prefix]:[Suffix]]))</f>
        <v/>
      </c>
      <c r="M56" s="267" t="str">
        <f xml:space="preserve"> UPPER(TRIM( MID(IO[[#This Row],[Description]],1,22)))</f>
        <v/>
      </c>
      <c r="N56" s="267" t="str">
        <f xml:space="preserve"> UPPER( TRIM( MID(IO[[#This Row],[Description]],23,22)))</f>
        <v/>
      </c>
      <c r="O56" s="267" t="str">
        <f>UPPER( TRIM( MID(IO[[#This Row],[Description]],45,22)))</f>
        <v/>
      </c>
      <c r="U56" s="267"/>
      <c r="V56" s="267"/>
      <c r="W56" s="267"/>
      <c r="X56" s="267"/>
      <c r="Y56" s="267"/>
    </row>
    <row r="57" spans="2:25" x14ac:dyDescent="0.4">
      <c r="B57" s="267">
        <v>55</v>
      </c>
      <c r="L57" s="267" t="str">
        <f>IF(ISBLANK(IO[[#This Row],[Base_Tag]]),"",_xlfn.TEXTJOIN("_",,IO[[#This Row],[Prefix]:[Suffix]]))</f>
        <v/>
      </c>
      <c r="M57" s="267" t="str">
        <f xml:space="preserve"> UPPER(TRIM( MID(IO[[#This Row],[Description]],1,22)))</f>
        <v/>
      </c>
      <c r="N57" s="267" t="str">
        <f xml:space="preserve"> UPPER( TRIM( MID(IO[[#This Row],[Description]],23,22)))</f>
        <v/>
      </c>
      <c r="O57" s="267" t="str">
        <f>UPPER( TRIM( MID(IO[[#This Row],[Description]],45,22)))</f>
        <v/>
      </c>
      <c r="U57" s="267"/>
      <c r="V57" s="267"/>
      <c r="W57" s="267"/>
      <c r="X57" s="267"/>
      <c r="Y57" s="267"/>
    </row>
    <row r="58" spans="2:25" x14ac:dyDescent="0.4">
      <c r="B58" s="267">
        <v>56</v>
      </c>
      <c r="L58" s="267" t="str">
        <f>IF(ISBLANK(IO[[#This Row],[Base_Tag]]),"",_xlfn.TEXTJOIN("_",,IO[[#This Row],[Prefix]:[Suffix]]))</f>
        <v/>
      </c>
      <c r="M58" s="267" t="str">
        <f xml:space="preserve"> UPPER(TRIM( MID(IO[[#This Row],[Description]],1,22)))</f>
        <v/>
      </c>
      <c r="N58" s="267" t="str">
        <f xml:space="preserve"> UPPER( TRIM( MID(IO[[#This Row],[Description]],23,22)))</f>
        <v/>
      </c>
      <c r="O58" s="267" t="str">
        <f>UPPER( TRIM( MID(IO[[#This Row],[Description]],45,22)))</f>
        <v/>
      </c>
      <c r="U58" s="267"/>
      <c r="V58" s="267"/>
      <c r="W58" s="267"/>
      <c r="X58" s="267"/>
      <c r="Y58" s="267"/>
    </row>
    <row r="59" spans="2:25" x14ac:dyDescent="0.4">
      <c r="B59" s="267">
        <v>57</v>
      </c>
      <c r="L59" s="267" t="str">
        <f>IF(ISBLANK(IO[[#This Row],[Base_Tag]]),"",_xlfn.TEXTJOIN("_",,IO[[#This Row],[Prefix]:[Suffix]]))</f>
        <v/>
      </c>
      <c r="M59" s="267" t="str">
        <f xml:space="preserve"> UPPER(TRIM( MID(IO[[#This Row],[Description]],1,22)))</f>
        <v/>
      </c>
      <c r="N59" s="267" t="str">
        <f xml:space="preserve"> UPPER( TRIM( MID(IO[[#This Row],[Description]],23,22)))</f>
        <v/>
      </c>
      <c r="O59" s="267" t="str">
        <f>UPPER( TRIM( MID(IO[[#This Row],[Description]],45,22)))</f>
        <v/>
      </c>
      <c r="U59" s="267"/>
      <c r="V59" s="267"/>
      <c r="W59" s="267"/>
      <c r="X59" s="267"/>
      <c r="Y59" s="267"/>
    </row>
    <row r="60" spans="2:25" x14ac:dyDescent="0.4">
      <c r="B60" s="267">
        <v>58</v>
      </c>
      <c r="L60" s="267" t="str">
        <f>IF(ISBLANK(IO[[#This Row],[Base_Tag]]),"",_xlfn.TEXTJOIN("_",,IO[[#This Row],[Prefix]:[Suffix]]))</f>
        <v/>
      </c>
      <c r="M60" s="267" t="str">
        <f xml:space="preserve"> UPPER(TRIM( MID(IO[[#This Row],[Description]],1,22)))</f>
        <v/>
      </c>
      <c r="N60" s="267" t="str">
        <f xml:space="preserve"> UPPER( TRIM( MID(IO[[#This Row],[Description]],23,22)))</f>
        <v/>
      </c>
      <c r="O60" s="267" t="str">
        <f>UPPER( TRIM( MID(IO[[#This Row],[Description]],45,22)))</f>
        <v/>
      </c>
      <c r="U60" s="267"/>
      <c r="V60" s="267"/>
      <c r="W60" s="267"/>
      <c r="X60" s="267"/>
      <c r="Y60" s="267"/>
    </row>
    <row r="61" spans="2:25" x14ac:dyDescent="0.4">
      <c r="B61" s="267">
        <v>59</v>
      </c>
      <c r="L61" s="267" t="str">
        <f>IF(ISBLANK(IO[[#This Row],[Base_Tag]]),"",_xlfn.TEXTJOIN("_",,IO[[#This Row],[Prefix]:[Suffix]]))</f>
        <v/>
      </c>
      <c r="M61" s="267" t="str">
        <f xml:space="preserve"> UPPER(TRIM( MID(IO[[#This Row],[Description]],1,22)))</f>
        <v/>
      </c>
      <c r="N61" s="267" t="str">
        <f xml:space="preserve"> UPPER( TRIM( MID(IO[[#This Row],[Description]],23,22)))</f>
        <v/>
      </c>
      <c r="O61" s="267" t="str">
        <f>UPPER( TRIM( MID(IO[[#This Row],[Description]],45,22)))</f>
        <v/>
      </c>
      <c r="U61" s="267"/>
      <c r="V61" s="267"/>
      <c r="W61" s="267"/>
      <c r="X61" s="267"/>
      <c r="Y61" s="267"/>
    </row>
    <row r="62" spans="2:25" x14ac:dyDescent="0.4">
      <c r="B62" s="267">
        <v>60</v>
      </c>
      <c r="L62" s="267" t="str">
        <f>IF(ISBLANK(IO[[#This Row],[Base_Tag]]),"",_xlfn.TEXTJOIN("_",,IO[[#This Row],[Prefix]:[Suffix]]))</f>
        <v/>
      </c>
      <c r="M62" s="267" t="str">
        <f xml:space="preserve"> UPPER(TRIM( MID(IO[[#This Row],[Description]],1,22)))</f>
        <v/>
      </c>
      <c r="N62" s="267" t="str">
        <f xml:space="preserve"> UPPER( TRIM( MID(IO[[#This Row],[Description]],23,22)))</f>
        <v/>
      </c>
      <c r="O62" s="267" t="str">
        <f>UPPER( TRIM( MID(IO[[#This Row],[Description]],45,22)))</f>
        <v/>
      </c>
      <c r="U62" s="267"/>
      <c r="V62" s="267"/>
      <c r="W62" s="267"/>
      <c r="X62" s="267"/>
      <c r="Y62" s="267"/>
    </row>
    <row r="63" spans="2:25" x14ac:dyDescent="0.4">
      <c r="B63" s="267">
        <v>61</v>
      </c>
      <c r="L63" s="267" t="str">
        <f>IF(ISBLANK(IO[[#This Row],[Base_Tag]]),"",_xlfn.TEXTJOIN("_",,IO[[#This Row],[Prefix]:[Suffix]]))</f>
        <v/>
      </c>
      <c r="M63" s="267" t="str">
        <f xml:space="preserve"> UPPER(TRIM( MID(IO[[#This Row],[Description]],1,22)))</f>
        <v/>
      </c>
      <c r="N63" s="267" t="str">
        <f xml:space="preserve"> UPPER( TRIM( MID(IO[[#This Row],[Description]],23,22)))</f>
        <v/>
      </c>
      <c r="O63" s="267" t="str">
        <f>UPPER( TRIM( MID(IO[[#This Row],[Description]],45,22)))</f>
        <v/>
      </c>
      <c r="U63" s="267"/>
      <c r="V63" s="267"/>
      <c r="W63" s="267"/>
      <c r="X63" s="267"/>
      <c r="Y63" s="267"/>
    </row>
    <row r="64" spans="2:25" x14ac:dyDescent="0.4">
      <c r="B64" s="267">
        <v>62</v>
      </c>
      <c r="L64" s="267" t="str">
        <f>IF(ISBLANK(IO[[#This Row],[Base_Tag]]),"",_xlfn.TEXTJOIN("_",,IO[[#This Row],[Prefix]:[Suffix]]))</f>
        <v/>
      </c>
      <c r="M64" s="267" t="str">
        <f xml:space="preserve"> UPPER(TRIM( MID(IO[[#This Row],[Description]],1,22)))</f>
        <v/>
      </c>
      <c r="N64" s="267" t="str">
        <f xml:space="preserve"> UPPER( TRIM( MID(IO[[#This Row],[Description]],23,22)))</f>
        <v/>
      </c>
      <c r="O64" s="267" t="str">
        <f>UPPER( TRIM( MID(IO[[#This Row],[Description]],45,22)))</f>
        <v/>
      </c>
      <c r="U64" s="267"/>
      <c r="V64" s="267"/>
      <c r="W64" s="267"/>
      <c r="X64" s="267"/>
      <c r="Y64" s="267"/>
    </row>
    <row r="65" spans="2:25" x14ac:dyDescent="0.4">
      <c r="B65" s="267">
        <v>63</v>
      </c>
      <c r="L65" s="267" t="str">
        <f>IF(ISBLANK(IO[[#This Row],[Base_Tag]]),"",_xlfn.TEXTJOIN("_",,IO[[#This Row],[Prefix]:[Suffix]]))</f>
        <v/>
      </c>
      <c r="M65" s="267" t="str">
        <f xml:space="preserve"> UPPER(TRIM( MID(IO[[#This Row],[Description]],1,22)))</f>
        <v/>
      </c>
      <c r="N65" s="267" t="str">
        <f xml:space="preserve"> UPPER( TRIM( MID(IO[[#This Row],[Description]],23,22)))</f>
        <v/>
      </c>
      <c r="O65" s="267" t="str">
        <f>UPPER( TRIM( MID(IO[[#This Row],[Description]],45,22)))</f>
        <v/>
      </c>
      <c r="U65" s="267"/>
      <c r="V65" s="267"/>
      <c r="W65" s="267"/>
      <c r="X65" s="267"/>
      <c r="Y65" s="267"/>
    </row>
    <row r="66" spans="2:25" x14ac:dyDescent="0.4">
      <c r="B66" s="267">
        <v>64</v>
      </c>
      <c r="L66" s="267" t="str">
        <f>IF(ISBLANK(IO[[#This Row],[Base_Tag]]),"",_xlfn.TEXTJOIN("_",,IO[[#This Row],[Prefix]:[Suffix]]))</f>
        <v/>
      </c>
      <c r="M66" s="267" t="str">
        <f xml:space="preserve"> UPPER(TRIM( MID(IO[[#This Row],[Description]],1,22)))</f>
        <v/>
      </c>
      <c r="N66" s="267" t="str">
        <f xml:space="preserve"> UPPER( TRIM( MID(IO[[#This Row],[Description]],23,22)))</f>
        <v/>
      </c>
      <c r="O66" s="267" t="str">
        <f>UPPER( TRIM( MID(IO[[#This Row],[Description]],45,22)))</f>
        <v/>
      </c>
      <c r="U66" s="267"/>
      <c r="V66" s="267"/>
      <c r="W66" s="267"/>
      <c r="X66" s="267"/>
      <c r="Y66" s="267"/>
    </row>
    <row r="67" spans="2:25" x14ac:dyDescent="0.4">
      <c r="B67" s="267">
        <v>65</v>
      </c>
      <c r="L67" s="267" t="str">
        <f>IF(ISBLANK(IO[[#This Row],[Base_Tag]]),"",_xlfn.TEXTJOIN("_",,IO[[#This Row],[Prefix]:[Suffix]]))</f>
        <v/>
      </c>
      <c r="M67" s="267" t="str">
        <f xml:space="preserve"> UPPER(TRIM( MID(IO[[#This Row],[Description]],1,22)))</f>
        <v/>
      </c>
      <c r="N67" s="267" t="str">
        <f xml:space="preserve"> UPPER( TRIM( MID(IO[[#This Row],[Description]],23,22)))</f>
        <v/>
      </c>
      <c r="O67" s="267" t="str">
        <f>UPPER( TRIM( MID(IO[[#This Row],[Description]],45,22)))</f>
        <v/>
      </c>
      <c r="U67" s="267"/>
      <c r="V67" s="267"/>
      <c r="W67" s="267"/>
      <c r="X67" s="267"/>
      <c r="Y67" s="267"/>
    </row>
    <row r="68" spans="2:25" x14ac:dyDescent="0.4">
      <c r="B68" s="267">
        <v>66</v>
      </c>
      <c r="L68" s="267" t="str">
        <f>IF(ISBLANK(IO[[#This Row],[Base_Tag]]),"",_xlfn.TEXTJOIN("_",,IO[[#This Row],[Prefix]:[Suffix]]))</f>
        <v/>
      </c>
      <c r="M68" s="267" t="str">
        <f xml:space="preserve"> UPPER(TRIM( MID(IO[[#This Row],[Description]],1,22)))</f>
        <v/>
      </c>
      <c r="N68" s="267" t="str">
        <f xml:space="preserve"> UPPER( TRIM( MID(IO[[#This Row],[Description]],23,22)))</f>
        <v/>
      </c>
      <c r="O68" s="267" t="str">
        <f>UPPER( TRIM( MID(IO[[#This Row],[Description]],45,22)))</f>
        <v/>
      </c>
      <c r="U68" s="267"/>
      <c r="V68" s="267"/>
      <c r="W68" s="267"/>
      <c r="X68" s="267"/>
      <c r="Y68" s="267"/>
    </row>
    <row r="69" spans="2:25" x14ac:dyDescent="0.4">
      <c r="B69" s="267">
        <v>67</v>
      </c>
      <c r="L69" s="267" t="str">
        <f>IF(ISBLANK(IO[[#This Row],[Base_Tag]]),"",_xlfn.TEXTJOIN("_",,IO[[#This Row],[Prefix]:[Suffix]]))</f>
        <v/>
      </c>
      <c r="M69" s="267" t="str">
        <f xml:space="preserve"> UPPER(TRIM( MID(IO[[#This Row],[Description]],1,22)))</f>
        <v/>
      </c>
      <c r="N69" s="267" t="str">
        <f xml:space="preserve"> UPPER( TRIM( MID(IO[[#This Row],[Description]],23,22)))</f>
        <v/>
      </c>
      <c r="O69" s="267" t="str">
        <f>UPPER( TRIM( MID(IO[[#This Row],[Description]],45,22)))</f>
        <v/>
      </c>
      <c r="U69" s="267"/>
      <c r="V69" s="267"/>
      <c r="W69" s="267"/>
      <c r="X69" s="267"/>
      <c r="Y69" s="267"/>
    </row>
    <row r="70" spans="2:25" x14ac:dyDescent="0.4">
      <c r="B70" s="267">
        <v>68</v>
      </c>
      <c r="L70" s="267" t="str">
        <f>IF(ISBLANK(IO[[#This Row],[Base_Tag]]),"",_xlfn.TEXTJOIN("_",,IO[[#This Row],[Prefix]:[Suffix]]))</f>
        <v/>
      </c>
      <c r="M70" s="267" t="str">
        <f xml:space="preserve"> UPPER(TRIM( MID(IO[[#This Row],[Description]],1,22)))</f>
        <v/>
      </c>
      <c r="N70" s="267" t="str">
        <f xml:space="preserve"> UPPER( TRIM( MID(IO[[#This Row],[Description]],23,22)))</f>
        <v/>
      </c>
      <c r="O70" s="267" t="str">
        <f>UPPER( TRIM( MID(IO[[#This Row],[Description]],45,22)))</f>
        <v/>
      </c>
      <c r="U70" s="267"/>
      <c r="V70" s="267"/>
      <c r="W70" s="267"/>
      <c r="X70" s="267"/>
      <c r="Y70" s="267"/>
    </row>
    <row r="71" spans="2:25" x14ac:dyDescent="0.4">
      <c r="B71" s="267">
        <v>69</v>
      </c>
      <c r="L71" s="267" t="str">
        <f>IF(ISBLANK(IO[[#This Row],[Base_Tag]]),"",_xlfn.TEXTJOIN("_",,IO[[#This Row],[Prefix]:[Suffix]]))</f>
        <v/>
      </c>
      <c r="M71" s="267" t="str">
        <f xml:space="preserve"> UPPER(TRIM( MID(IO[[#This Row],[Description]],1,22)))</f>
        <v/>
      </c>
      <c r="N71" s="267" t="str">
        <f xml:space="preserve"> UPPER( TRIM( MID(IO[[#This Row],[Description]],23,22)))</f>
        <v/>
      </c>
      <c r="O71" s="267" t="str">
        <f>UPPER( TRIM( MID(IO[[#This Row],[Description]],45,22)))</f>
        <v/>
      </c>
      <c r="U71" s="267"/>
      <c r="V71" s="267"/>
      <c r="W71" s="267"/>
      <c r="X71" s="267"/>
      <c r="Y71" s="267"/>
    </row>
    <row r="72" spans="2:25" x14ac:dyDescent="0.4">
      <c r="B72" s="267">
        <v>70</v>
      </c>
      <c r="L72" s="267" t="str">
        <f>IF(ISBLANK(IO[[#This Row],[Base_Tag]]),"",_xlfn.TEXTJOIN("_",,IO[[#This Row],[Prefix]:[Suffix]]))</f>
        <v/>
      </c>
      <c r="M72" s="267" t="str">
        <f xml:space="preserve"> UPPER(TRIM( MID(IO[[#This Row],[Description]],1,22)))</f>
        <v/>
      </c>
      <c r="N72" s="267" t="str">
        <f xml:space="preserve"> UPPER( TRIM( MID(IO[[#This Row],[Description]],23,22)))</f>
        <v/>
      </c>
      <c r="O72" s="267" t="str">
        <f>UPPER( TRIM( MID(IO[[#This Row],[Description]],45,22)))</f>
        <v/>
      </c>
      <c r="U72" s="267"/>
      <c r="V72" s="267"/>
      <c r="W72" s="267"/>
      <c r="X72" s="267"/>
      <c r="Y72" s="267"/>
    </row>
    <row r="73" spans="2:25" x14ac:dyDescent="0.4">
      <c r="B73" s="267">
        <v>71</v>
      </c>
      <c r="L73" s="267" t="str">
        <f>IF(ISBLANK(IO[[#This Row],[Base_Tag]]),"",_xlfn.TEXTJOIN("_",,IO[[#This Row],[Prefix]:[Suffix]]))</f>
        <v/>
      </c>
      <c r="M73" s="267" t="str">
        <f xml:space="preserve"> UPPER(TRIM( MID(IO[[#This Row],[Description]],1,22)))</f>
        <v/>
      </c>
      <c r="N73" s="267" t="str">
        <f xml:space="preserve"> UPPER( TRIM( MID(IO[[#This Row],[Description]],23,22)))</f>
        <v/>
      </c>
      <c r="O73" s="267" t="str">
        <f>UPPER( TRIM( MID(IO[[#This Row],[Description]],45,22)))</f>
        <v/>
      </c>
      <c r="U73" s="267"/>
      <c r="V73" s="267"/>
      <c r="W73" s="267"/>
      <c r="X73" s="267"/>
      <c r="Y73" s="267"/>
    </row>
    <row r="74" spans="2:25" x14ac:dyDescent="0.4">
      <c r="B74" s="267">
        <v>72</v>
      </c>
      <c r="L74" s="267" t="str">
        <f>IF(ISBLANK(IO[[#This Row],[Base_Tag]]),"",_xlfn.TEXTJOIN("_",,IO[[#This Row],[Prefix]:[Suffix]]))</f>
        <v/>
      </c>
      <c r="M74" s="267" t="str">
        <f xml:space="preserve"> UPPER(TRIM( MID(IO[[#This Row],[Description]],1,22)))</f>
        <v/>
      </c>
      <c r="N74" s="267" t="str">
        <f xml:space="preserve"> UPPER( TRIM( MID(IO[[#This Row],[Description]],23,22)))</f>
        <v/>
      </c>
      <c r="O74" s="267" t="str">
        <f>UPPER( TRIM( MID(IO[[#This Row],[Description]],45,22)))</f>
        <v/>
      </c>
      <c r="U74" s="267"/>
      <c r="V74" s="267"/>
      <c r="W74" s="267"/>
      <c r="X74" s="267"/>
      <c r="Y74" s="267"/>
    </row>
    <row r="75" spans="2:25" x14ac:dyDescent="0.4">
      <c r="B75" s="267">
        <v>73</v>
      </c>
      <c r="L75" s="267" t="str">
        <f>IF(ISBLANK(IO[[#This Row],[Base_Tag]]),"",_xlfn.TEXTJOIN("_",,IO[[#This Row],[Prefix]:[Suffix]]))</f>
        <v/>
      </c>
      <c r="M75" s="267" t="str">
        <f xml:space="preserve"> UPPER(TRIM( MID(IO[[#This Row],[Description]],1,22)))</f>
        <v/>
      </c>
      <c r="N75" s="267" t="str">
        <f xml:space="preserve"> UPPER( TRIM( MID(IO[[#This Row],[Description]],23,22)))</f>
        <v/>
      </c>
      <c r="O75" s="267" t="str">
        <f>UPPER( TRIM( MID(IO[[#This Row],[Description]],45,22)))</f>
        <v/>
      </c>
      <c r="U75" s="267"/>
      <c r="V75" s="267"/>
      <c r="W75" s="267"/>
      <c r="X75" s="267"/>
      <c r="Y75" s="267"/>
    </row>
    <row r="76" spans="2:25" x14ac:dyDescent="0.4">
      <c r="B76" s="267">
        <v>74</v>
      </c>
      <c r="L76" s="267" t="str">
        <f>IF(ISBLANK(IO[[#This Row],[Base_Tag]]),"",_xlfn.TEXTJOIN("_",,IO[[#This Row],[Prefix]:[Suffix]]))</f>
        <v/>
      </c>
      <c r="M76" s="267" t="str">
        <f xml:space="preserve"> UPPER(TRIM( MID(IO[[#This Row],[Description]],1,22)))</f>
        <v/>
      </c>
      <c r="N76" s="267" t="str">
        <f xml:space="preserve"> UPPER( TRIM( MID(IO[[#This Row],[Description]],23,22)))</f>
        <v/>
      </c>
      <c r="O76" s="267" t="str">
        <f>UPPER( TRIM( MID(IO[[#This Row],[Description]],45,22)))</f>
        <v/>
      </c>
      <c r="U76" s="267"/>
      <c r="V76" s="267"/>
      <c r="W76" s="267"/>
      <c r="X76" s="267"/>
      <c r="Y76" s="267"/>
    </row>
    <row r="77" spans="2:25" x14ac:dyDescent="0.4">
      <c r="B77" s="267">
        <v>75</v>
      </c>
      <c r="L77" s="267" t="str">
        <f>IF(ISBLANK(IO[[#This Row],[Base_Tag]]),"",_xlfn.TEXTJOIN("_",,IO[[#This Row],[Prefix]:[Suffix]]))</f>
        <v/>
      </c>
      <c r="M77" s="267" t="str">
        <f xml:space="preserve"> UPPER(TRIM( MID(IO[[#This Row],[Description]],1,22)))</f>
        <v/>
      </c>
      <c r="N77" s="267" t="str">
        <f xml:space="preserve"> UPPER( TRIM( MID(IO[[#This Row],[Description]],23,22)))</f>
        <v/>
      </c>
      <c r="O77" s="267" t="str">
        <f>UPPER( TRIM( MID(IO[[#This Row],[Description]],45,22)))</f>
        <v/>
      </c>
      <c r="U77" s="267"/>
      <c r="V77" s="267"/>
      <c r="W77" s="267"/>
      <c r="X77" s="267"/>
      <c r="Y77" s="267"/>
    </row>
    <row r="78" spans="2:25" x14ac:dyDescent="0.4">
      <c r="B78" s="267">
        <v>76</v>
      </c>
      <c r="L78" s="267" t="str">
        <f>IF(ISBLANK(IO[[#This Row],[Base_Tag]]),"",_xlfn.TEXTJOIN("_",,IO[[#This Row],[Prefix]:[Suffix]]))</f>
        <v/>
      </c>
      <c r="M78" s="267" t="str">
        <f xml:space="preserve"> UPPER(TRIM( MID(IO[[#This Row],[Description]],1,22)))</f>
        <v/>
      </c>
      <c r="N78" s="267" t="str">
        <f xml:space="preserve"> UPPER( TRIM( MID(IO[[#This Row],[Description]],23,22)))</f>
        <v/>
      </c>
      <c r="O78" s="267" t="str">
        <f>UPPER( TRIM( MID(IO[[#This Row],[Description]],45,22)))</f>
        <v/>
      </c>
      <c r="U78" s="267"/>
      <c r="V78" s="267"/>
      <c r="W78" s="267"/>
      <c r="X78" s="267"/>
      <c r="Y78" s="267"/>
    </row>
    <row r="79" spans="2:25" x14ac:dyDescent="0.4">
      <c r="B79" s="267">
        <v>77</v>
      </c>
      <c r="L79" s="267" t="str">
        <f>IF(ISBLANK(IO[[#This Row],[Base_Tag]]),"",_xlfn.TEXTJOIN("_",,IO[[#This Row],[Prefix]:[Suffix]]))</f>
        <v/>
      </c>
      <c r="M79" s="267" t="str">
        <f xml:space="preserve"> UPPER(TRIM( MID(IO[[#This Row],[Description]],1,22)))</f>
        <v/>
      </c>
      <c r="N79" s="267" t="str">
        <f xml:space="preserve"> UPPER( TRIM( MID(IO[[#This Row],[Description]],23,22)))</f>
        <v/>
      </c>
      <c r="O79" s="267" t="str">
        <f>UPPER( TRIM( MID(IO[[#This Row],[Description]],45,22)))</f>
        <v/>
      </c>
      <c r="U79" s="267"/>
      <c r="V79" s="267"/>
      <c r="W79" s="267"/>
      <c r="X79" s="267"/>
      <c r="Y79" s="267"/>
    </row>
    <row r="80" spans="2:25" x14ac:dyDescent="0.4">
      <c r="B80" s="267">
        <v>78</v>
      </c>
      <c r="L80" s="267" t="str">
        <f>IF(ISBLANK(IO[[#This Row],[Base_Tag]]),"",_xlfn.TEXTJOIN("_",,IO[[#This Row],[Prefix]:[Suffix]]))</f>
        <v/>
      </c>
      <c r="M80" s="267" t="str">
        <f xml:space="preserve"> UPPER(TRIM( MID(IO[[#This Row],[Description]],1,22)))</f>
        <v/>
      </c>
      <c r="N80" s="267" t="str">
        <f xml:space="preserve"> UPPER( TRIM( MID(IO[[#This Row],[Description]],23,22)))</f>
        <v/>
      </c>
      <c r="O80" s="267" t="str">
        <f>UPPER( TRIM( MID(IO[[#This Row],[Description]],45,22)))</f>
        <v/>
      </c>
      <c r="U80" s="267"/>
      <c r="V80" s="267"/>
      <c r="W80" s="267"/>
      <c r="X80" s="267"/>
      <c r="Y80" s="267"/>
    </row>
    <row r="81" spans="2:25" x14ac:dyDescent="0.4">
      <c r="B81" s="267">
        <v>79</v>
      </c>
      <c r="L81" s="267" t="str">
        <f>IF(ISBLANK(IO[[#This Row],[Base_Tag]]),"",_xlfn.TEXTJOIN("_",,IO[[#This Row],[Prefix]:[Suffix]]))</f>
        <v/>
      </c>
      <c r="M81" s="267" t="str">
        <f xml:space="preserve"> UPPER(TRIM( MID(IO[[#This Row],[Description]],1,22)))</f>
        <v/>
      </c>
      <c r="N81" s="267" t="str">
        <f xml:space="preserve"> UPPER( TRIM( MID(IO[[#This Row],[Description]],23,22)))</f>
        <v/>
      </c>
      <c r="O81" s="267" t="str">
        <f>UPPER( TRIM( MID(IO[[#This Row],[Description]],45,22)))</f>
        <v/>
      </c>
      <c r="U81" s="267"/>
      <c r="V81" s="267"/>
      <c r="W81" s="267"/>
      <c r="X81" s="267"/>
      <c r="Y81" s="267"/>
    </row>
    <row r="82" spans="2:25" x14ac:dyDescent="0.4">
      <c r="B82" s="267">
        <v>80</v>
      </c>
      <c r="L82" s="267" t="str">
        <f>IF(ISBLANK(IO[[#This Row],[Base_Tag]]),"",_xlfn.TEXTJOIN("_",,IO[[#This Row],[Prefix]:[Suffix]]))</f>
        <v/>
      </c>
      <c r="M82" s="267" t="str">
        <f xml:space="preserve"> UPPER(TRIM( MID(IO[[#This Row],[Description]],1,22)))</f>
        <v/>
      </c>
      <c r="N82" s="267" t="str">
        <f xml:space="preserve"> UPPER( TRIM( MID(IO[[#This Row],[Description]],23,22)))</f>
        <v/>
      </c>
      <c r="O82" s="267" t="str">
        <f>UPPER( TRIM( MID(IO[[#This Row],[Description]],45,22)))</f>
        <v/>
      </c>
      <c r="U82" s="267"/>
      <c r="V82" s="267"/>
      <c r="W82" s="267"/>
      <c r="X82" s="267"/>
      <c r="Y82" s="267"/>
    </row>
    <row r="83" spans="2:25" x14ac:dyDescent="0.4">
      <c r="B83" s="267">
        <v>81</v>
      </c>
      <c r="L83" s="267" t="str">
        <f>IF(ISBLANK(IO[[#This Row],[Base_Tag]]),"",_xlfn.TEXTJOIN("_",,IO[[#This Row],[Prefix]:[Suffix]]))</f>
        <v/>
      </c>
      <c r="M83" s="267" t="str">
        <f xml:space="preserve"> UPPER(TRIM( MID(IO[[#This Row],[Description]],1,22)))</f>
        <v/>
      </c>
      <c r="N83" s="267" t="str">
        <f xml:space="preserve"> UPPER( TRIM( MID(IO[[#This Row],[Description]],23,22)))</f>
        <v/>
      </c>
      <c r="O83" s="267" t="str">
        <f>UPPER( TRIM( MID(IO[[#This Row],[Description]],45,22)))</f>
        <v/>
      </c>
      <c r="U83" s="267"/>
      <c r="V83" s="267"/>
      <c r="W83" s="267"/>
      <c r="X83" s="267"/>
      <c r="Y83" s="267"/>
    </row>
    <row r="84" spans="2:25" x14ac:dyDescent="0.4">
      <c r="B84" s="267">
        <v>82</v>
      </c>
      <c r="L84" s="267" t="str">
        <f>IF(ISBLANK(IO[[#This Row],[Base_Tag]]),"",_xlfn.TEXTJOIN("_",,IO[[#This Row],[Prefix]:[Suffix]]))</f>
        <v/>
      </c>
      <c r="M84" s="267" t="str">
        <f xml:space="preserve"> UPPER(TRIM( MID(IO[[#This Row],[Description]],1,22)))</f>
        <v/>
      </c>
      <c r="N84" s="267" t="str">
        <f xml:space="preserve"> UPPER( TRIM( MID(IO[[#This Row],[Description]],23,22)))</f>
        <v/>
      </c>
      <c r="O84" s="267" t="str">
        <f>UPPER( TRIM( MID(IO[[#This Row],[Description]],45,22)))</f>
        <v/>
      </c>
      <c r="U84" s="267"/>
      <c r="V84" s="267"/>
      <c r="W84" s="267"/>
      <c r="X84" s="267"/>
      <c r="Y84" s="267"/>
    </row>
    <row r="85" spans="2:25" x14ac:dyDescent="0.4">
      <c r="B85" s="267">
        <v>83</v>
      </c>
      <c r="L85" s="267" t="str">
        <f>IF(ISBLANK(IO[[#This Row],[Base_Tag]]),"",_xlfn.TEXTJOIN("_",,IO[[#This Row],[Prefix]:[Suffix]]))</f>
        <v/>
      </c>
      <c r="M85" s="267" t="str">
        <f xml:space="preserve"> UPPER(TRIM( MID(IO[[#This Row],[Description]],1,22)))</f>
        <v/>
      </c>
      <c r="N85" s="267" t="str">
        <f xml:space="preserve"> UPPER( TRIM( MID(IO[[#This Row],[Description]],23,22)))</f>
        <v/>
      </c>
      <c r="O85" s="267" t="str">
        <f>UPPER( TRIM( MID(IO[[#This Row],[Description]],45,22)))</f>
        <v/>
      </c>
      <c r="U85" s="267"/>
      <c r="V85" s="267"/>
      <c r="W85" s="267"/>
      <c r="X85" s="267"/>
      <c r="Y85" s="267"/>
    </row>
    <row r="86" spans="2:25" x14ac:dyDescent="0.4">
      <c r="B86" s="267">
        <v>84</v>
      </c>
      <c r="L86" s="267" t="str">
        <f>IF(ISBLANK(IO[[#This Row],[Base_Tag]]),"",_xlfn.TEXTJOIN("_",,IO[[#This Row],[Prefix]:[Suffix]]))</f>
        <v/>
      </c>
      <c r="M86" s="267" t="str">
        <f xml:space="preserve"> UPPER(TRIM( MID(IO[[#This Row],[Description]],1,22)))</f>
        <v/>
      </c>
      <c r="N86" s="267" t="str">
        <f xml:space="preserve"> UPPER( TRIM( MID(IO[[#This Row],[Description]],23,22)))</f>
        <v/>
      </c>
      <c r="O86" s="267" t="str">
        <f>UPPER( TRIM( MID(IO[[#This Row],[Description]],45,22)))</f>
        <v/>
      </c>
      <c r="U86" s="267"/>
      <c r="V86" s="267"/>
      <c r="W86" s="267"/>
      <c r="X86" s="267"/>
      <c r="Y86" s="267"/>
    </row>
    <row r="87" spans="2:25" x14ac:dyDescent="0.4">
      <c r="B87" s="267">
        <v>85</v>
      </c>
      <c r="L87" s="267" t="str">
        <f>IF(ISBLANK(IO[[#This Row],[Base_Tag]]),"",_xlfn.TEXTJOIN("_",,IO[[#This Row],[Prefix]:[Suffix]]))</f>
        <v/>
      </c>
      <c r="M87" s="267" t="str">
        <f xml:space="preserve"> UPPER(TRIM( MID(IO[[#This Row],[Description]],1,22)))</f>
        <v/>
      </c>
      <c r="N87" s="267" t="str">
        <f xml:space="preserve"> UPPER( TRIM( MID(IO[[#This Row],[Description]],23,22)))</f>
        <v/>
      </c>
      <c r="O87" s="267" t="str">
        <f>UPPER( TRIM( MID(IO[[#This Row],[Description]],45,22)))</f>
        <v/>
      </c>
      <c r="U87" s="267"/>
      <c r="V87" s="267"/>
      <c r="W87" s="267"/>
      <c r="X87" s="267"/>
      <c r="Y87" s="267"/>
    </row>
    <row r="88" spans="2:25" x14ac:dyDescent="0.4">
      <c r="B88" s="267">
        <v>86</v>
      </c>
      <c r="L88" s="267" t="str">
        <f>IF(ISBLANK(IO[[#This Row],[Base_Tag]]),"",_xlfn.TEXTJOIN("_",,IO[[#This Row],[Prefix]:[Suffix]]))</f>
        <v/>
      </c>
      <c r="M88" s="267" t="str">
        <f xml:space="preserve"> UPPER(TRIM( MID(IO[[#This Row],[Description]],1,22)))</f>
        <v/>
      </c>
      <c r="N88" s="267" t="str">
        <f xml:space="preserve"> UPPER( TRIM( MID(IO[[#This Row],[Description]],23,22)))</f>
        <v/>
      </c>
      <c r="O88" s="267" t="str">
        <f>UPPER( TRIM( MID(IO[[#This Row],[Description]],45,22)))</f>
        <v/>
      </c>
      <c r="U88" s="267"/>
      <c r="V88" s="267"/>
      <c r="W88" s="267"/>
      <c r="X88" s="267"/>
      <c r="Y88" s="267"/>
    </row>
    <row r="89" spans="2:25" x14ac:dyDescent="0.4">
      <c r="B89" s="267">
        <v>87</v>
      </c>
      <c r="L89" s="267" t="str">
        <f>IF(ISBLANK(IO[[#This Row],[Base_Tag]]),"",_xlfn.TEXTJOIN("_",,IO[[#This Row],[Prefix]:[Suffix]]))</f>
        <v/>
      </c>
      <c r="M89" s="267" t="str">
        <f xml:space="preserve"> UPPER(TRIM( MID(IO[[#This Row],[Description]],1,22)))</f>
        <v/>
      </c>
      <c r="N89" s="267" t="str">
        <f xml:space="preserve"> UPPER( TRIM( MID(IO[[#This Row],[Description]],23,22)))</f>
        <v/>
      </c>
      <c r="O89" s="267" t="str">
        <f>UPPER( TRIM( MID(IO[[#This Row],[Description]],45,22)))</f>
        <v/>
      </c>
      <c r="U89" s="267"/>
      <c r="V89" s="267"/>
      <c r="W89" s="267"/>
      <c r="X89" s="267"/>
      <c r="Y89" s="267"/>
    </row>
    <row r="90" spans="2:25" x14ac:dyDescent="0.4">
      <c r="B90" s="267">
        <v>88</v>
      </c>
      <c r="L90" s="267" t="str">
        <f>IF(ISBLANK(IO[[#This Row],[Base_Tag]]),"",_xlfn.TEXTJOIN("_",,IO[[#This Row],[Prefix]:[Suffix]]))</f>
        <v/>
      </c>
      <c r="M90" s="267" t="str">
        <f xml:space="preserve"> UPPER(TRIM( MID(IO[[#This Row],[Description]],1,22)))</f>
        <v/>
      </c>
      <c r="N90" s="267" t="str">
        <f xml:space="preserve"> UPPER( TRIM( MID(IO[[#This Row],[Description]],23,22)))</f>
        <v/>
      </c>
      <c r="O90" s="267" t="str">
        <f>UPPER( TRIM( MID(IO[[#This Row],[Description]],45,22)))</f>
        <v/>
      </c>
      <c r="U90" s="267"/>
      <c r="V90" s="267"/>
      <c r="W90" s="267"/>
      <c r="X90" s="267"/>
      <c r="Y90" s="267"/>
    </row>
    <row r="91" spans="2:25" x14ac:dyDescent="0.4">
      <c r="B91" s="267">
        <v>89</v>
      </c>
      <c r="L91" s="267" t="str">
        <f>IF(ISBLANK(IO[[#This Row],[Base_Tag]]),"",_xlfn.TEXTJOIN("_",,IO[[#This Row],[Prefix]:[Suffix]]))</f>
        <v/>
      </c>
      <c r="M91" s="267" t="str">
        <f xml:space="preserve"> UPPER(TRIM( MID(IO[[#This Row],[Description]],1,22)))</f>
        <v/>
      </c>
      <c r="N91" s="267" t="str">
        <f xml:space="preserve"> UPPER( TRIM( MID(IO[[#This Row],[Description]],23,22)))</f>
        <v/>
      </c>
      <c r="O91" s="267" t="str">
        <f>UPPER( TRIM( MID(IO[[#This Row],[Description]],45,22)))</f>
        <v/>
      </c>
      <c r="U91" s="267"/>
      <c r="V91" s="267"/>
      <c r="W91" s="267"/>
      <c r="X91" s="267"/>
      <c r="Y91" s="267"/>
    </row>
    <row r="92" spans="2:25" x14ac:dyDescent="0.4">
      <c r="B92" s="267">
        <v>90</v>
      </c>
      <c r="L92" s="267" t="str">
        <f>IF(ISBLANK(IO[[#This Row],[Base_Tag]]),"",_xlfn.TEXTJOIN("_",,IO[[#This Row],[Prefix]:[Suffix]]))</f>
        <v/>
      </c>
      <c r="M92" s="267" t="str">
        <f xml:space="preserve"> UPPER(TRIM( MID(IO[[#This Row],[Description]],1,22)))</f>
        <v/>
      </c>
      <c r="N92" s="267" t="str">
        <f xml:space="preserve"> UPPER( TRIM( MID(IO[[#This Row],[Description]],23,22)))</f>
        <v/>
      </c>
      <c r="O92" s="267" t="str">
        <f>UPPER( TRIM( MID(IO[[#This Row],[Description]],45,22)))</f>
        <v/>
      </c>
      <c r="U92" s="267"/>
      <c r="V92" s="267"/>
      <c r="W92" s="267"/>
      <c r="X92" s="267"/>
      <c r="Y92" s="267"/>
    </row>
    <row r="93" spans="2:25" x14ac:dyDescent="0.4">
      <c r="B93" s="267">
        <v>91</v>
      </c>
      <c r="L93" s="267" t="str">
        <f>IF(ISBLANK(IO[[#This Row],[Base_Tag]]),"",_xlfn.TEXTJOIN("_",,IO[[#This Row],[Prefix]:[Suffix]]))</f>
        <v/>
      </c>
      <c r="M93" s="267" t="str">
        <f xml:space="preserve"> UPPER(TRIM( MID(IO[[#This Row],[Description]],1,22)))</f>
        <v/>
      </c>
      <c r="N93" s="267" t="str">
        <f xml:space="preserve"> UPPER( TRIM( MID(IO[[#This Row],[Description]],23,22)))</f>
        <v/>
      </c>
      <c r="O93" s="267" t="str">
        <f>UPPER( TRIM( MID(IO[[#This Row],[Description]],45,22)))</f>
        <v/>
      </c>
      <c r="U93" s="267"/>
      <c r="V93" s="267"/>
      <c r="W93" s="267"/>
      <c r="X93" s="267"/>
      <c r="Y93" s="267"/>
    </row>
    <row r="94" spans="2:25" x14ac:dyDescent="0.4">
      <c r="B94" s="267">
        <v>92</v>
      </c>
      <c r="L94" s="267" t="str">
        <f>IF(ISBLANK(IO[[#This Row],[Base_Tag]]),"",_xlfn.TEXTJOIN("_",,IO[[#This Row],[Prefix]:[Suffix]]))</f>
        <v/>
      </c>
      <c r="M94" s="267" t="str">
        <f xml:space="preserve"> UPPER(TRIM( MID(IO[[#This Row],[Description]],1,22)))</f>
        <v/>
      </c>
      <c r="N94" s="267" t="str">
        <f xml:space="preserve"> UPPER( TRIM( MID(IO[[#This Row],[Description]],23,22)))</f>
        <v/>
      </c>
      <c r="O94" s="267" t="str">
        <f>UPPER( TRIM( MID(IO[[#This Row],[Description]],45,22)))</f>
        <v/>
      </c>
      <c r="U94" s="267"/>
      <c r="V94" s="267"/>
      <c r="W94" s="267"/>
      <c r="X94" s="267"/>
      <c r="Y94" s="267"/>
    </row>
    <row r="95" spans="2:25" x14ac:dyDescent="0.4">
      <c r="B95" s="267">
        <v>93</v>
      </c>
      <c r="L95" s="267" t="str">
        <f>IF(ISBLANK(IO[[#This Row],[Base_Tag]]),"",_xlfn.TEXTJOIN("_",,IO[[#This Row],[Prefix]:[Suffix]]))</f>
        <v/>
      </c>
      <c r="M95" s="267" t="str">
        <f xml:space="preserve"> UPPER(TRIM( MID(IO[[#This Row],[Description]],1,22)))</f>
        <v/>
      </c>
      <c r="N95" s="267" t="str">
        <f xml:space="preserve"> UPPER( TRIM( MID(IO[[#This Row],[Description]],23,22)))</f>
        <v/>
      </c>
      <c r="O95" s="267" t="str">
        <f>UPPER( TRIM( MID(IO[[#This Row],[Description]],45,22)))</f>
        <v/>
      </c>
      <c r="U95" s="267"/>
      <c r="V95" s="267"/>
      <c r="W95" s="267"/>
      <c r="X95" s="267"/>
      <c r="Y95" s="267"/>
    </row>
    <row r="96" spans="2:25" x14ac:dyDescent="0.4">
      <c r="B96" s="267">
        <v>94</v>
      </c>
      <c r="L96" s="267" t="str">
        <f>IF(ISBLANK(IO[[#This Row],[Base_Tag]]),"",_xlfn.TEXTJOIN("_",,IO[[#This Row],[Prefix]:[Suffix]]))</f>
        <v/>
      </c>
      <c r="M96" s="267" t="str">
        <f xml:space="preserve"> UPPER(TRIM( MID(IO[[#This Row],[Description]],1,22)))</f>
        <v/>
      </c>
      <c r="N96" s="267" t="str">
        <f xml:space="preserve"> UPPER( TRIM( MID(IO[[#This Row],[Description]],23,22)))</f>
        <v/>
      </c>
      <c r="O96" s="267" t="str">
        <f>UPPER( TRIM( MID(IO[[#This Row],[Description]],45,22)))</f>
        <v/>
      </c>
      <c r="U96" s="267"/>
      <c r="V96" s="267"/>
      <c r="W96" s="267"/>
      <c r="X96" s="267"/>
      <c r="Y96" s="267"/>
    </row>
    <row r="97" spans="2:25" x14ac:dyDescent="0.4">
      <c r="B97" s="267">
        <v>95</v>
      </c>
      <c r="L97" s="267" t="str">
        <f>IF(ISBLANK(IO[[#This Row],[Base_Tag]]),"",_xlfn.TEXTJOIN("_",,IO[[#This Row],[Prefix]:[Suffix]]))</f>
        <v/>
      </c>
      <c r="M97" s="267" t="str">
        <f xml:space="preserve"> UPPER(TRIM( MID(IO[[#This Row],[Description]],1,22)))</f>
        <v/>
      </c>
      <c r="N97" s="267" t="str">
        <f xml:space="preserve"> UPPER( TRIM( MID(IO[[#This Row],[Description]],23,22)))</f>
        <v/>
      </c>
      <c r="O97" s="267" t="str">
        <f>UPPER( TRIM( MID(IO[[#This Row],[Description]],45,22)))</f>
        <v/>
      </c>
      <c r="U97" s="267"/>
      <c r="V97" s="267"/>
      <c r="W97" s="267"/>
      <c r="X97" s="267"/>
      <c r="Y97" s="267"/>
    </row>
    <row r="98" spans="2:25" x14ac:dyDescent="0.4">
      <c r="B98" s="267">
        <v>96</v>
      </c>
      <c r="L98" s="267" t="str">
        <f>IF(ISBLANK(IO[[#This Row],[Base_Tag]]),"",_xlfn.TEXTJOIN("_",,IO[[#This Row],[Prefix]:[Suffix]]))</f>
        <v/>
      </c>
      <c r="M98" s="267" t="str">
        <f xml:space="preserve"> UPPER(TRIM( MID(IO[[#This Row],[Description]],1,22)))</f>
        <v/>
      </c>
      <c r="N98" s="267" t="str">
        <f xml:space="preserve"> UPPER( TRIM( MID(IO[[#This Row],[Description]],23,22)))</f>
        <v/>
      </c>
      <c r="O98" s="267" t="str">
        <f>UPPER( TRIM( MID(IO[[#This Row],[Description]],45,22)))</f>
        <v/>
      </c>
      <c r="U98" s="267"/>
      <c r="V98" s="267"/>
      <c r="W98" s="267"/>
      <c r="X98" s="267"/>
      <c r="Y98" s="267"/>
    </row>
    <row r="99" spans="2:25" x14ac:dyDescent="0.4">
      <c r="B99" s="267">
        <v>97</v>
      </c>
      <c r="L99" s="267" t="str">
        <f>IF(ISBLANK(IO[[#This Row],[Base_Tag]]),"",_xlfn.TEXTJOIN("_",,IO[[#This Row],[Prefix]:[Suffix]]))</f>
        <v/>
      </c>
      <c r="M99" s="267" t="str">
        <f xml:space="preserve"> UPPER(TRIM( MID(IO[[#This Row],[Description]],1,22)))</f>
        <v/>
      </c>
      <c r="N99" s="267" t="str">
        <f xml:space="preserve"> UPPER( TRIM( MID(IO[[#This Row],[Description]],23,22)))</f>
        <v/>
      </c>
      <c r="O99" s="267" t="str">
        <f>UPPER( TRIM( MID(IO[[#This Row],[Description]],45,22)))</f>
        <v/>
      </c>
      <c r="U99" s="267"/>
      <c r="V99" s="267"/>
      <c r="W99" s="267"/>
      <c r="X99" s="267"/>
      <c r="Y99" s="267"/>
    </row>
    <row r="100" spans="2:25" x14ac:dyDescent="0.4">
      <c r="B100" s="267">
        <v>98</v>
      </c>
      <c r="L100" s="267" t="str">
        <f>IF(ISBLANK(IO[[#This Row],[Base_Tag]]),"",_xlfn.TEXTJOIN("_",,IO[[#This Row],[Prefix]:[Suffix]]))</f>
        <v/>
      </c>
      <c r="M100" s="267" t="str">
        <f xml:space="preserve"> UPPER(TRIM( MID(IO[[#This Row],[Description]],1,22)))</f>
        <v/>
      </c>
      <c r="N100" s="267" t="str">
        <f xml:space="preserve"> UPPER( TRIM( MID(IO[[#This Row],[Description]],23,22)))</f>
        <v/>
      </c>
      <c r="O100" s="267" t="str">
        <f>UPPER( TRIM( MID(IO[[#This Row],[Description]],45,22)))</f>
        <v/>
      </c>
      <c r="U100" s="267"/>
      <c r="V100" s="267"/>
      <c r="W100" s="267"/>
      <c r="X100" s="267"/>
      <c r="Y100" s="267"/>
    </row>
    <row r="101" spans="2:25" x14ac:dyDescent="0.4">
      <c r="B101" s="267">
        <v>99</v>
      </c>
      <c r="L101" s="267" t="str">
        <f>IF(ISBLANK(IO[[#This Row],[Base_Tag]]),"",_xlfn.TEXTJOIN("_",,IO[[#This Row],[Prefix]:[Suffix]]))</f>
        <v/>
      </c>
      <c r="M101" s="267" t="str">
        <f xml:space="preserve"> UPPER(TRIM( MID(IO[[#This Row],[Description]],1,22)))</f>
        <v/>
      </c>
      <c r="N101" s="267" t="str">
        <f xml:space="preserve"> UPPER( TRIM( MID(IO[[#This Row],[Description]],23,22)))</f>
        <v/>
      </c>
      <c r="O101" s="267" t="str">
        <f>UPPER( TRIM( MID(IO[[#This Row],[Description]],45,22)))</f>
        <v/>
      </c>
      <c r="U101" s="267"/>
      <c r="V101" s="267"/>
      <c r="W101" s="267"/>
      <c r="X101" s="267"/>
      <c r="Y101" s="267"/>
    </row>
    <row r="102" spans="2:25" x14ac:dyDescent="0.4">
      <c r="B102" s="267">
        <v>100</v>
      </c>
      <c r="L102" s="267" t="str">
        <f>IF(ISBLANK(IO[[#This Row],[Base_Tag]]),"",_xlfn.TEXTJOIN("_",,IO[[#This Row],[Prefix]:[Suffix]]))</f>
        <v/>
      </c>
      <c r="M102" s="267" t="str">
        <f xml:space="preserve"> UPPER(TRIM( MID(IO[[#This Row],[Description]],1,22)))</f>
        <v/>
      </c>
      <c r="N102" s="267" t="str">
        <f xml:space="preserve"> UPPER( TRIM( MID(IO[[#This Row],[Description]],23,22)))</f>
        <v/>
      </c>
      <c r="O102" s="267" t="str">
        <f>UPPER( TRIM( MID(IO[[#This Row],[Description]],45,22)))</f>
        <v/>
      </c>
      <c r="U102" s="267"/>
      <c r="V102" s="267"/>
      <c r="W102" s="267"/>
      <c r="X102" s="267"/>
      <c r="Y102" s="267"/>
    </row>
    <row r="103" spans="2:25" x14ac:dyDescent="0.4">
      <c r="B103" s="267">
        <v>101</v>
      </c>
      <c r="L103" s="267" t="str">
        <f>IF(ISBLANK(IO[[#This Row],[Base_Tag]]),"",_xlfn.TEXTJOIN("_",,IO[[#This Row],[Prefix]:[Suffix]]))</f>
        <v/>
      </c>
      <c r="M103" s="267" t="str">
        <f xml:space="preserve"> UPPER(TRIM( MID(IO[[#This Row],[Description]],1,22)))</f>
        <v/>
      </c>
      <c r="N103" s="267" t="str">
        <f xml:space="preserve"> UPPER( TRIM( MID(IO[[#This Row],[Description]],23,22)))</f>
        <v/>
      </c>
      <c r="O103" s="267" t="str">
        <f>UPPER( TRIM( MID(IO[[#This Row],[Description]],45,22)))</f>
        <v/>
      </c>
      <c r="U103" s="267"/>
      <c r="V103" s="267"/>
      <c r="W103" s="267"/>
      <c r="X103" s="267"/>
      <c r="Y103" s="267"/>
    </row>
    <row r="104" spans="2:25" x14ac:dyDescent="0.4">
      <c r="B104" s="267">
        <v>102</v>
      </c>
      <c r="L104" s="267" t="str">
        <f>IF(ISBLANK(IO[[#This Row],[Base_Tag]]),"",_xlfn.TEXTJOIN("_",,IO[[#This Row],[Prefix]:[Suffix]]))</f>
        <v/>
      </c>
      <c r="M104" s="267" t="str">
        <f xml:space="preserve"> UPPER(TRIM( MID(IO[[#This Row],[Description]],1,22)))</f>
        <v/>
      </c>
      <c r="N104" s="267" t="str">
        <f xml:space="preserve"> UPPER( TRIM( MID(IO[[#This Row],[Description]],23,22)))</f>
        <v/>
      </c>
      <c r="O104" s="267" t="str">
        <f>UPPER( TRIM( MID(IO[[#This Row],[Description]],45,22)))</f>
        <v/>
      </c>
      <c r="U104" s="267"/>
      <c r="V104" s="267"/>
      <c r="W104" s="267"/>
      <c r="X104" s="267"/>
      <c r="Y104" s="267"/>
    </row>
    <row r="105" spans="2:25" x14ac:dyDescent="0.4">
      <c r="B105" s="267">
        <v>103</v>
      </c>
      <c r="L105" s="267" t="str">
        <f>IF(ISBLANK(IO[[#This Row],[Base_Tag]]),"",_xlfn.TEXTJOIN("_",,IO[[#This Row],[Prefix]:[Suffix]]))</f>
        <v/>
      </c>
      <c r="M105" s="267" t="str">
        <f xml:space="preserve"> UPPER(TRIM( MID(IO[[#This Row],[Description]],1,22)))</f>
        <v/>
      </c>
      <c r="N105" s="267" t="str">
        <f xml:space="preserve"> UPPER( TRIM( MID(IO[[#This Row],[Description]],23,22)))</f>
        <v/>
      </c>
      <c r="O105" s="267" t="str">
        <f>UPPER( TRIM( MID(IO[[#This Row],[Description]],45,22)))</f>
        <v/>
      </c>
      <c r="U105" s="267"/>
      <c r="V105" s="267"/>
      <c r="W105" s="267"/>
      <c r="X105" s="267"/>
      <c r="Y105" s="267"/>
    </row>
    <row r="106" spans="2:25" x14ac:dyDescent="0.4">
      <c r="B106" s="267">
        <v>104</v>
      </c>
      <c r="L106" s="267" t="str">
        <f>IF(ISBLANK(IO[[#This Row],[Base_Tag]]),"",_xlfn.TEXTJOIN("_",,IO[[#This Row],[Prefix]:[Suffix]]))</f>
        <v/>
      </c>
      <c r="M106" s="267" t="str">
        <f xml:space="preserve"> UPPER(TRIM( MID(IO[[#This Row],[Description]],1,22)))</f>
        <v/>
      </c>
      <c r="N106" s="267" t="str">
        <f xml:space="preserve"> UPPER( TRIM( MID(IO[[#This Row],[Description]],23,22)))</f>
        <v/>
      </c>
      <c r="O106" s="267" t="str">
        <f>UPPER( TRIM( MID(IO[[#This Row],[Description]],45,22)))</f>
        <v/>
      </c>
      <c r="U106" s="267"/>
      <c r="V106" s="267"/>
      <c r="W106" s="267"/>
      <c r="X106" s="267"/>
      <c r="Y106" s="267"/>
    </row>
    <row r="107" spans="2:25" x14ac:dyDescent="0.4">
      <c r="B107" s="267">
        <v>105</v>
      </c>
      <c r="L107" s="267" t="str">
        <f>IF(ISBLANK(IO[[#This Row],[Base_Tag]]),"",_xlfn.TEXTJOIN("_",,IO[[#This Row],[Prefix]:[Suffix]]))</f>
        <v/>
      </c>
      <c r="M107" s="267" t="str">
        <f xml:space="preserve"> UPPER(TRIM( MID(IO[[#This Row],[Description]],1,22)))</f>
        <v/>
      </c>
      <c r="N107" s="267" t="str">
        <f xml:space="preserve"> UPPER( TRIM( MID(IO[[#This Row],[Description]],23,22)))</f>
        <v/>
      </c>
      <c r="O107" s="267" t="str">
        <f>UPPER( TRIM( MID(IO[[#This Row],[Description]],45,22)))</f>
        <v/>
      </c>
      <c r="U107" s="267"/>
      <c r="V107" s="267"/>
      <c r="W107" s="267"/>
      <c r="X107" s="267"/>
      <c r="Y107" s="267"/>
    </row>
    <row r="108" spans="2:25" x14ac:dyDescent="0.4">
      <c r="B108" s="267">
        <v>106</v>
      </c>
      <c r="L108" s="267" t="str">
        <f>IF(ISBLANK(IO[[#This Row],[Base_Tag]]),"",_xlfn.TEXTJOIN("_",,IO[[#This Row],[Prefix]:[Suffix]]))</f>
        <v/>
      </c>
      <c r="M108" s="267" t="str">
        <f xml:space="preserve"> UPPER(TRIM( MID(IO[[#This Row],[Description]],1,22)))</f>
        <v/>
      </c>
      <c r="N108" s="267" t="str">
        <f xml:space="preserve"> UPPER( TRIM( MID(IO[[#This Row],[Description]],23,22)))</f>
        <v/>
      </c>
      <c r="O108" s="267" t="str">
        <f>UPPER( TRIM( MID(IO[[#This Row],[Description]],45,22)))</f>
        <v/>
      </c>
      <c r="U108" s="267"/>
      <c r="V108" s="267"/>
      <c r="W108" s="267"/>
      <c r="X108" s="267"/>
      <c r="Y108" s="267"/>
    </row>
    <row r="109" spans="2:25" x14ac:dyDescent="0.4">
      <c r="B109" s="267">
        <v>107</v>
      </c>
      <c r="L109" s="267" t="str">
        <f>IF(ISBLANK(IO[[#This Row],[Base_Tag]]),"",_xlfn.TEXTJOIN("_",,IO[[#This Row],[Prefix]:[Suffix]]))</f>
        <v/>
      </c>
      <c r="M109" s="267" t="str">
        <f xml:space="preserve"> UPPER(TRIM( MID(IO[[#This Row],[Description]],1,22)))</f>
        <v/>
      </c>
      <c r="N109" s="267" t="str">
        <f xml:space="preserve"> UPPER( TRIM( MID(IO[[#This Row],[Description]],23,22)))</f>
        <v/>
      </c>
      <c r="O109" s="267" t="str">
        <f>UPPER( TRIM( MID(IO[[#This Row],[Description]],45,22)))</f>
        <v/>
      </c>
      <c r="U109" s="267"/>
      <c r="V109" s="267"/>
      <c r="W109" s="267"/>
      <c r="X109" s="267"/>
      <c r="Y109" s="267"/>
    </row>
    <row r="110" spans="2:25" x14ac:dyDescent="0.4">
      <c r="B110" s="267">
        <v>108</v>
      </c>
      <c r="L110" s="267" t="str">
        <f>IF(ISBLANK(IO[[#This Row],[Base_Tag]]),"",_xlfn.TEXTJOIN("_",,IO[[#This Row],[Prefix]:[Suffix]]))</f>
        <v/>
      </c>
      <c r="M110" s="267" t="str">
        <f xml:space="preserve"> UPPER(TRIM( MID(IO[[#This Row],[Description]],1,22)))</f>
        <v/>
      </c>
      <c r="N110" s="267" t="str">
        <f xml:space="preserve"> UPPER( TRIM( MID(IO[[#This Row],[Description]],23,22)))</f>
        <v/>
      </c>
      <c r="O110" s="267" t="str">
        <f>UPPER( TRIM( MID(IO[[#This Row],[Description]],45,22)))</f>
        <v/>
      </c>
      <c r="U110" s="267"/>
      <c r="V110" s="267"/>
      <c r="W110" s="267"/>
      <c r="X110" s="267"/>
      <c r="Y110" s="267"/>
    </row>
    <row r="111" spans="2:25" x14ac:dyDescent="0.4">
      <c r="B111" s="267">
        <v>109</v>
      </c>
      <c r="L111" s="267" t="str">
        <f>IF(ISBLANK(IO[[#This Row],[Base_Tag]]),"",_xlfn.TEXTJOIN("_",,IO[[#This Row],[Prefix]:[Suffix]]))</f>
        <v/>
      </c>
      <c r="M111" s="267" t="str">
        <f xml:space="preserve"> UPPER(TRIM( MID(IO[[#This Row],[Description]],1,22)))</f>
        <v/>
      </c>
      <c r="N111" s="267" t="str">
        <f xml:space="preserve"> UPPER( TRIM( MID(IO[[#This Row],[Description]],23,22)))</f>
        <v/>
      </c>
      <c r="O111" s="267" t="str">
        <f>UPPER( TRIM( MID(IO[[#This Row],[Description]],45,22)))</f>
        <v/>
      </c>
      <c r="U111" s="267"/>
      <c r="V111" s="267"/>
      <c r="W111" s="267"/>
      <c r="X111" s="267"/>
      <c r="Y111" s="267"/>
    </row>
    <row r="112" spans="2:25" x14ac:dyDescent="0.4">
      <c r="B112" s="267">
        <v>110</v>
      </c>
      <c r="L112" s="267" t="str">
        <f>IF(ISBLANK(IO[[#This Row],[Base_Tag]]),"",_xlfn.TEXTJOIN("_",,IO[[#This Row],[Prefix]:[Suffix]]))</f>
        <v/>
      </c>
      <c r="M112" s="267" t="str">
        <f xml:space="preserve"> UPPER(TRIM( MID(IO[[#This Row],[Description]],1,22)))</f>
        <v/>
      </c>
      <c r="N112" s="267" t="str">
        <f xml:space="preserve"> UPPER( TRIM( MID(IO[[#This Row],[Description]],23,22)))</f>
        <v/>
      </c>
      <c r="O112" s="267" t="str">
        <f>UPPER( TRIM( MID(IO[[#This Row],[Description]],45,22)))</f>
        <v/>
      </c>
      <c r="U112" s="267"/>
      <c r="V112" s="267"/>
      <c r="W112" s="267"/>
      <c r="X112" s="267"/>
      <c r="Y112" s="267"/>
    </row>
    <row r="113" spans="2:25" x14ac:dyDescent="0.4">
      <c r="B113" s="267">
        <v>111</v>
      </c>
      <c r="L113" s="267" t="str">
        <f>IF(ISBLANK(IO[[#This Row],[Base_Tag]]),"",_xlfn.TEXTJOIN("_",,IO[[#This Row],[Prefix]:[Suffix]]))</f>
        <v/>
      </c>
      <c r="M113" s="267" t="str">
        <f xml:space="preserve"> UPPER(TRIM( MID(IO[[#This Row],[Description]],1,22)))</f>
        <v/>
      </c>
      <c r="N113" s="267" t="str">
        <f xml:space="preserve"> UPPER( TRIM( MID(IO[[#This Row],[Description]],23,22)))</f>
        <v/>
      </c>
      <c r="O113" s="267" t="str">
        <f>UPPER( TRIM( MID(IO[[#This Row],[Description]],45,22)))</f>
        <v/>
      </c>
      <c r="U113" s="267"/>
      <c r="V113" s="267"/>
      <c r="W113" s="267"/>
      <c r="X113" s="267"/>
      <c r="Y113" s="267"/>
    </row>
    <row r="114" spans="2:25" x14ac:dyDescent="0.4">
      <c r="B114" s="267">
        <v>112</v>
      </c>
      <c r="L114" s="267" t="str">
        <f>IF(ISBLANK(IO[[#This Row],[Base_Tag]]),"",_xlfn.TEXTJOIN("_",,IO[[#This Row],[Prefix]:[Suffix]]))</f>
        <v/>
      </c>
      <c r="M114" s="267" t="str">
        <f xml:space="preserve"> UPPER(TRIM( MID(IO[[#This Row],[Description]],1,22)))</f>
        <v/>
      </c>
      <c r="N114" s="267" t="str">
        <f xml:space="preserve"> UPPER( TRIM( MID(IO[[#This Row],[Description]],23,22)))</f>
        <v/>
      </c>
      <c r="O114" s="267" t="str">
        <f>UPPER( TRIM( MID(IO[[#This Row],[Description]],45,22)))</f>
        <v/>
      </c>
      <c r="U114" s="267"/>
      <c r="V114" s="267"/>
      <c r="W114" s="267"/>
      <c r="X114" s="267"/>
      <c r="Y114" s="267"/>
    </row>
    <row r="115" spans="2:25" x14ac:dyDescent="0.4">
      <c r="B115" s="267">
        <v>113</v>
      </c>
      <c r="L115" s="267" t="str">
        <f>IF(ISBLANK(IO[[#This Row],[Base_Tag]]),"",_xlfn.TEXTJOIN("_",,IO[[#This Row],[Prefix]:[Suffix]]))</f>
        <v/>
      </c>
      <c r="M115" s="267" t="str">
        <f xml:space="preserve"> UPPER(TRIM( MID(IO[[#This Row],[Description]],1,22)))</f>
        <v/>
      </c>
      <c r="N115" s="267" t="str">
        <f xml:space="preserve"> UPPER( TRIM( MID(IO[[#This Row],[Description]],23,22)))</f>
        <v/>
      </c>
      <c r="O115" s="267" t="str">
        <f>UPPER( TRIM( MID(IO[[#This Row],[Description]],45,22)))</f>
        <v/>
      </c>
      <c r="U115" s="267"/>
      <c r="V115" s="267"/>
      <c r="W115" s="267"/>
      <c r="X115" s="267"/>
      <c r="Y115" s="267"/>
    </row>
    <row r="116" spans="2:25" x14ac:dyDescent="0.4">
      <c r="B116" s="267">
        <v>114</v>
      </c>
      <c r="L116" s="267" t="str">
        <f>IF(ISBLANK(IO[[#This Row],[Base_Tag]]),"",_xlfn.TEXTJOIN("_",,IO[[#This Row],[Prefix]:[Suffix]]))</f>
        <v/>
      </c>
      <c r="M116" s="267" t="str">
        <f xml:space="preserve"> UPPER(TRIM( MID(IO[[#This Row],[Description]],1,22)))</f>
        <v/>
      </c>
      <c r="N116" s="267" t="str">
        <f xml:space="preserve"> UPPER( TRIM( MID(IO[[#This Row],[Description]],23,22)))</f>
        <v/>
      </c>
      <c r="O116" s="267" t="str">
        <f>UPPER( TRIM( MID(IO[[#This Row],[Description]],45,22)))</f>
        <v/>
      </c>
      <c r="U116" s="267"/>
      <c r="V116" s="267"/>
      <c r="W116" s="267"/>
      <c r="X116" s="267"/>
      <c r="Y116" s="267"/>
    </row>
    <row r="117" spans="2:25" x14ac:dyDescent="0.4">
      <c r="B117" s="267">
        <v>115</v>
      </c>
      <c r="L117" s="267" t="str">
        <f>IF(ISBLANK(IO[[#This Row],[Base_Tag]]),"",_xlfn.TEXTJOIN("_",,IO[[#This Row],[Prefix]:[Suffix]]))</f>
        <v/>
      </c>
      <c r="M117" s="267" t="str">
        <f xml:space="preserve"> UPPER(TRIM( MID(IO[[#This Row],[Description]],1,22)))</f>
        <v/>
      </c>
      <c r="N117" s="267" t="str">
        <f xml:space="preserve"> UPPER( TRIM( MID(IO[[#This Row],[Description]],23,22)))</f>
        <v/>
      </c>
      <c r="O117" s="267" t="str">
        <f>UPPER( TRIM( MID(IO[[#This Row],[Description]],45,22)))</f>
        <v/>
      </c>
      <c r="U117" s="267"/>
      <c r="V117" s="267"/>
      <c r="W117" s="267"/>
      <c r="X117" s="267"/>
      <c r="Y117" s="267"/>
    </row>
    <row r="118" spans="2:25" x14ac:dyDescent="0.4">
      <c r="B118" s="267">
        <v>116</v>
      </c>
      <c r="L118" s="267" t="str">
        <f>IF(ISBLANK(IO[[#This Row],[Base_Tag]]),"",_xlfn.TEXTJOIN("_",,IO[[#This Row],[Prefix]:[Suffix]]))</f>
        <v/>
      </c>
      <c r="M118" s="267" t="str">
        <f xml:space="preserve"> UPPER(TRIM( MID(IO[[#This Row],[Description]],1,22)))</f>
        <v/>
      </c>
      <c r="N118" s="267" t="str">
        <f xml:space="preserve"> UPPER( TRIM( MID(IO[[#This Row],[Description]],23,22)))</f>
        <v/>
      </c>
      <c r="O118" s="267" t="str">
        <f>UPPER( TRIM( MID(IO[[#This Row],[Description]],45,22)))</f>
        <v/>
      </c>
      <c r="U118" s="267"/>
      <c r="V118" s="267"/>
      <c r="W118" s="267"/>
      <c r="X118" s="267"/>
      <c r="Y118" s="267"/>
    </row>
    <row r="119" spans="2:25" x14ac:dyDescent="0.4">
      <c r="B119" s="267">
        <v>117</v>
      </c>
      <c r="L119" s="267" t="str">
        <f>IF(ISBLANK(IO[[#This Row],[Base_Tag]]),"",_xlfn.TEXTJOIN("_",,IO[[#This Row],[Prefix]:[Suffix]]))</f>
        <v/>
      </c>
      <c r="M119" s="267" t="str">
        <f xml:space="preserve"> UPPER(TRIM( MID(IO[[#This Row],[Description]],1,22)))</f>
        <v/>
      </c>
      <c r="N119" s="267" t="str">
        <f xml:space="preserve"> UPPER( TRIM( MID(IO[[#This Row],[Description]],23,22)))</f>
        <v/>
      </c>
      <c r="O119" s="267" t="str">
        <f>UPPER( TRIM( MID(IO[[#This Row],[Description]],45,22)))</f>
        <v/>
      </c>
      <c r="U119" s="267"/>
      <c r="V119" s="267"/>
      <c r="W119" s="267"/>
      <c r="X119" s="267"/>
      <c r="Y119" s="267"/>
    </row>
    <row r="120" spans="2:25" x14ac:dyDescent="0.4">
      <c r="B120" s="267">
        <v>118</v>
      </c>
      <c r="L120" s="267" t="str">
        <f>IF(ISBLANK(IO[[#This Row],[Base_Tag]]),"",_xlfn.TEXTJOIN("_",,IO[[#This Row],[Prefix]:[Suffix]]))</f>
        <v/>
      </c>
      <c r="M120" s="267" t="str">
        <f xml:space="preserve"> UPPER(TRIM( MID(IO[[#This Row],[Description]],1,22)))</f>
        <v/>
      </c>
      <c r="N120" s="267" t="str">
        <f xml:space="preserve"> UPPER( TRIM( MID(IO[[#This Row],[Description]],23,22)))</f>
        <v/>
      </c>
      <c r="O120" s="267" t="str">
        <f>UPPER( TRIM( MID(IO[[#This Row],[Description]],45,22)))</f>
        <v/>
      </c>
      <c r="U120" s="267"/>
      <c r="V120" s="267"/>
      <c r="W120" s="267"/>
      <c r="X120" s="267"/>
      <c r="Y120" s="267"/>
    </row>
    <row r="121" spans="2:25" x14ac:dyDescent="0.4">
      <c r="B121" s="267">
        <v>119</v>
      </c>
      <c r="L121" s="267" t="str">
        <f>IF(ISBLANK(IO[[#This Row],[Base_Tag]]),"",_xlfn.TEXTJOIN("_",,IO[[#This Row],[Prefix]:[Suffix]]))</f>
        <v/>
      </c>
      <c r="M121" s="267" t="str">
        <f xml:space="preserve"> UPPER(TRIM( MID(IO[[#This Row],[Description]],1,22)))</f>
        <v/>
      </c>
      <c r="N121" s="267" t="str">
        <f xml:space="preserve"> UPPER( TRIM( MID(IO[[#This Row],[Description]],23,22)))</f>
        <v/>
      </c>
      <c r="O121" s="267" t="str">
        <f>UPPER( TRIM( MID(IO[[#This Row],[Description]],45,22)))</f>
        <v/>
      </c>
      <c r="U121" s="267"/>
      <c r="V121" s="267"/>
      <c r="W121" s="267"/>
      <c r="X121" s="267"/>
      <c r="Y121" s="267"/>
    </row>
    <row r="122" spans="2:25" x14ac:dyDescent="0.4">
      <c r="B122" s="267">
        <v>120</v>
      </c>
      <c r="L122" s="267" t="str">
        <f>IF(ISBLANK(IO[[#This Row],[Base_Tag]]),"",_xlfn.TEXTJOIN("_",,IO[[#This Row],[Prefix]:[Suffix]]))</f>
        <v/>
      </c>
      <c r="M122" s="267" t="str">
        <f xml:space="preserve"> UPPER(TRIM( MID(IO[[#This Row],[Description]],1,22)))</f>
        <v/>
      </c>
      <c r="N122" s="267" t="str">
        <f xml:space="preserve"> UPPER( TRIM( MID(IO[[#This Row],[Description]],23,22)))</f>
        <v/>
      </c>
      <c r="O122" s="267" t="str">
        <f>UPPER( TRIM( MID(IO[[#This Row],[Description]],45,22)))</f>
        <v/>
      </c>
      <c r="U122" s="267"/>
      <c r="V122" s="267"/>
      <c r="W122" s="267"/>
      <c r="X122" s="267"/>
      <c r="Y122" s="267"/>
    </row>
    <row r="123" spans="2:25" x14ac:dyDescent="0.4">
      <c r="B123" s="267">
        <v>121</v>
      </c>
      <c r="L123" s="267" t="str">
        <f>IF(ISBLANK(IO[[#This Row],[Base_Tag]]),"",_xlfn.TEXTJOIN("_",,IO[[#This Row],[Prefix]:[Suffix]]))</f>
        <v/>
      </c>
      <c r="M123" s="267" t="str">
        <f xml:space="preserve"> UPPER(TRIM( MID(IO[[#This Row],[Description]],1,22)))</f>
        <v/>
      </c>
      <c r="N123" s="267" t="str">
        <f xml:space="preserve"> UPPER( TRIM( MID(IO[[#This Row],[Description]],23,22)))</f>
        <v/>
      </c>
      <c r="O123" s="267" t="str">
        <f>UPPER( TRIM( MID(IO[[#This Row],[Description]],45,22)))</f>
        <v/>
      </c>
      <c r="U123" s="267"/>
      <c r="V123" s="267"/>
      <c r="W123" s="267"/>
      <c r="X123" s="267"/>
      <c r="Y123" s="267"/>
    </row>
    <row r="124" spans="2:25" x14ac:dyDescent="0.4">
      <c r="B124" s="267">
        <v>122</v>
      </c>
      <c r="L124" s="267" t="str">
        <f>IF(ISBLANK(IO[[#This Row],[Base_Tag]]),"",_xlfn.TEXTJOIN("_",,IO[[#This Row],[Prefix]:[Suffix]]))</f>
        <v/>
      </c>
      <c r="M124" s="267" t="str">
        <f xml:space="preserve"> UPPER(TRIM( MID(IO[[#This Row],[Description]],1,22)))</f>
        <v/>
      </c>
      <c r="N124" s="267" t="str">
        <f xml:space="preserve"> UPPER( TRIM( MID(IO[[#This Row],[Description]],23,22)))</f>
        <v/>
      </c>
      <c r="O124" s="267" t="str">
        <f>UPPER( TRIM( MID(IO[[#This Row],[Description]],45,22)))</f>
        <v/>
      </c>
      <c r="U124" s="267"/>
      <c r="V124" s="267"/>
      <c r="W124" s="267"/>
      <c r="X124" s="267"/>
      <c r="Y124" s="267"/>
    </row>
    <row r="125" spans="2:25" x14ac:dyDescent="0.4">
      <c r="B125" s="267">
        <v>123</v>
      </c>
      <c r="L125" s="267" t="str">
        <f>IF(ISBLANK(IO[[#This Row],[Base_Tag]]),"",_xlfn.TEXTJOIN("_",,IO[[#This Row],[Prefix]:[Suffix]]))</f>
        <v/>
      </c>
      <c r="M125" s="267" t="str">
        <f xml:space="preserve"> UPPER(TRIM( MID(IO[[#This Row],[Description]],1,22)))</f>
        <v/>
      </c>
      <c r="N125" s="267" t="str">
        <f xml:space="preserve"> UPPER( TRIM( MID(IO[[#This Row],[Description]],23,22)))</f>
        <v/>
      </c>
      <c r="O125" s="267" t="str">
        <f>UPPER( TRIM( MID(IO[[#This Row],[Description]],45,22)))</f>
        <v/>
      </c>
      <c r="U125" s="267"/>
      <c r="V125" s="267"/>
      <c r="W125" s="267"/>
      <c r="X125" s="267"/>
      <c r="Y125" s="267"/>
    </row>
    <row r="126" spans="2:25" x14ac:dyDescent="0.4">
      <c r="B126" s="267">
        <v>124</v>
      </c>
      <c r="L126" s="267" t="str">
        <f>IF(ISBLANK(IO[[#This Row],[Base_Tag]]),"",_xlfn.TEXTJOIN("_",,IO[[#This Row],[Prefix]:[Suffix]]))</f>
        <v/>
      </c>
      <c r="M126" s="267" t="str">
        <f xml:space="preserve"> UPPER(TRIM( MID(IO[[#This Row],[Description]],1,22)))</f>
        <v/>
      </c>
      <c r="N126" s="267" t="str">
        <f xml:space="preserve"> UPPER( TRIM( MID(IO[[#This Row],[Description]],23,22)))</f>
        <v/>
      </c>
      <c r="O126" s="267" t="str">
        <f>UPPER( TRIM( MID(IO[[#This Row],[Description]],45,22)))</f>
        <v/>
      </c>
      <c r="U126" s="267"/>
      <c r="V126" s="267"/>
      <c r="W126" s="267"/>
      <c r="X126" s="267"/>
      <c r="Y126" s="267"/>
    </row>
    <row r="127" spans="2:25" x14ac:dyDescent="0.4">
      <c r="B127" s="267">
        <v>125</v>
      </c>
      <c r="L127" s="267" t="str">
        <f>IF(ISBLANK(IO[[#This Row],[Base_Tag]]),"",_xlfn.TEXTJOIN("_",,IO[[#This Row],[Prefix]:[Suffix]]))</f>
        <v/>
      </c>
      <c r="M127" s="267" t="str">
        <f xml:space="preserve"> UPPER(TRIM( MID(IO[[#This Row],[Description]],1,22)))</f>
        <v/>
      </c>
      <c r="N127" s="267" t="str">
        <f xml:space="preserve"> UPPER( TRIM( MID(IO[[#This Row],[Description]],23,22)))</f>
        <v/>
      </c>
      <c r="O127" s="267" t="str">
        <f>UPPER( TRIM( MID(IO[[#This Row],[Description]],45,22)))</f>
        <v/>
      </c>
      <c r="U127" s="267"/>
      <c r="V127" s="267"/>
      <c r="W127" s="267"/>
      <c r="X127" s="267"/>
      <c r="Y127" s="267"/>
    </row>
    <row r="128" spans="2:25" x14ac:dyDescent="0.4">
      <c r="B128" s="267">
        <v>126</v>
      </c>
      <c r="L128" s="267" t="str">
        <f>IF(ISBLANK(IO[[#This Row],[Base_Tag]]),"",_xlfn.TEXTJOIN("_",,IO[[#This Row],[Prefix]:[Suffix]]))</f>
        <v/>
      </c>
      <c r="M128" s="267" t="str">
        <f xml:space="preserve"> UPPER(TRIM( MID(IO[[#This Row],[Description]],1,22)))</f>
        <v/>
      </c>
      <c r="N128" s="267" t="str">
        <f xml:space="preserve"> UPPER( TRIM( MID(IO[[#This Row],[Description]],23,22)))</f>
        <v/>
      </c>
      <c r="O128" s="267" t="str">
        <f>UPPER( TRIM( MID(IO[[#This Row],[Description]],45,22)))</f>
        <v/>
      </c>
      <c r="U128" s="267"/>
      <c r="V128" s="267"/>
      <c r="W128" s="267"/>
      <c r="X128" s="267"/>
      <c r="Y128" s="267"/>
    </row>
    <row r="129" spans="2:25" x14ac:dyDescent="0.4">
      <c r="B129" s="267">
        <v>127</v>
      </c>
      <c r="L129" s="267" t="str">
        <f>IF(ISBLANK(IO[[#This Row],[Base_Tag]]),"",_xlfn.TEXTJOIN("_",,IO[[#This Row],[Prefix]:[Suffix]]))</f>
        <v/>
      </c>
      <c r="M129" s="267" t="str">
        <f xml:space="preserve"> UPPER(TRIM( MID(IO[[#This Row],[Description]],1,22)))</f>
        <v/>
      </c>
      <c r="N129" s="267" t="str">
        <f xml:space="preserve"> UPPER( TRIM( MID(IO[[#This Row],[Description]],23,22)))</f>
        <v/>
      </c>
      <c r="O129" s="267" t="str">
        <f>UPPER( TRIM( MID(IO[[#This Row],[Description]],45,22)))</f>
        <v/>
      </c>
      <c r="U129" s="267"/>
      <c r="V129" s="267"/>
      <c r="W129" s="267"/>
      <c r="X129" s="267"/>
      <c r="Y129" s="267"/>
    </row>
    <row r="130" spans="2:25" x14ac:dyDescent="0.4">
      <c r="B130" s="267">
        <v>128</v>
      </c>
      <c r="L130" s="267" t="str">
        <f>IF(ISBLANK(IO[[#This Row],[Base_Tag]]),"",_xlfn.TEXTJOIN("_",,IO[[#This Row],[Prefix]:[Suffix]]))</f>
        <v/>
      </c>
      <c r="M130" s="267" t="str">
        <f xml:space="preserve"> UPPER(TRIM( MID(IO[[#This Row],[Description]],1,22)))</f>
        <v/>
      </c>
      <c r="N130" s="267" t="str">
        <f xml:space="preserve"> UPPER( TRIM( MID(IO[[#This Row],[Description]],23,22)))</f>
        <v/>
      </c>
      <c r="O130" s="267" t="str">
        <f>UPPER( TRIM( MID(IO[[#This Row],[Description]],45,22)))</f>
        <v/>
      </c>
      <c r="U130" s="267"/>
      <c r="V130" s="267"/>
      <c r="W130" s="267"/>
      <c r="X130" s="267"/>
      <c r="Y130" s="267"/>
    </row>
    <row r="131" spans="2:25" x14ac:dyDescent="0.4">
      <c r="B131" s="267">
        <v>129</v>
      </c>
      <c r="L131" s="267" t="str">
        <f>IF(ISBLANK(IO[[#This Row],[Base_Tag]]),"",_xlfn.TEXTJOIN("_",,IO[[#This Row],[Prefix]:[Suffix]]))</f>
        <v/>
      </c>
      <c r="M131" s="267" t="str">
        <f xml:space="preserve"> UPPER(TRIM( MID(IO[[#This Row],[Description]],1,22)))</f>
        <v/>
      </c>
      <c r="N131" s="267" t="str">
        <f xml:space="preserve"> UPPER( TRIM( MID(IO[[#This Row],[Description]],23,22)))</f>
        <v/>
      </c>
      <c r="O131" s="267" t="str">
        <f>UPPER( TRIM( MID(IO[[#This Row],[Description]],45,22)))</f>
        <v/>
      </c>
      <c r="U131" s="267"/>
      <c r="V131" s="267"/>
      <c r="W131" s="267"/>
      <c r="X131" s="267"/>
      <c r="Y131" s="267"/>
    </row>
    <row r="132" spans="2:25" x14ac:dyDescent="0.4">
      <c r="B132" s="267">
        <v>130</v>
      </c>
      <c r="L132" s="267" t="str">
        <f>IF(ISBLANK(IO[[#This Row],[Base_Tag]]),"",_xlfn.TEXTJOIN("_",,IO[[#This Row],[Prefix]:[Suffix]]))</f>
        <v/>
      </c>
      <c r="M132" s="267" t="str">
        <f xml:space="preserve"> UPPER(TRIM( MID(IO[[#This Row],[Description]],1,22)))</f>
        <v/>
      </c>
      <c r="N132" s="267" t="str">
        <f xml:space="preserve"> UPPER( TRIM( MID(IO[[#This Row],[Description]],23,22)))</f>
        <v/>
      </c>
      <c r="O132" s="267" t="str">
        <f>UPPER( TRIM( MID(IO[[#This Row],[Description]],45,22)))</f>
        <v/>
      </c>
      <c r="U132" s="267"/>
      <c r="V132" s="267"/>
      <c r="W132" s="267"/>
      <c r="X132" s="267"/>
      <c r="Y132" s="267"/>
    </row>
    <row r="133" spans="2:25" x14ac:dyDescent="0.4">
      <c r="B133" s="267">
        <v>131</v>
      </c>
      <c r="L133" s="267" t="str">
        <f>IF(ISBLANK(IO[[#This Row],[Base_Tag]]),"",_xlfn.TEXTJOIN("_",,IO[[#This Row],[Prefix]:[Suffix]]))</f>
        <v/>
      </c>
      <c r="M133" s="267" t="str">
        <f xml:space="preserve"> UPPER(TRIM( MID(IO[[#This Row],[Description]],1,22)))</f>
        <v/>
      </c>
      <c r="N133" s="267" t="str">
        <f xml:space="preserve"> UPPER( TRIM( MID(IO[[#This Row],[Description]],23,22)))</f>
        <v/>
      </c>
      <c r="O133" s="267" t="str">
        <f>UPPER( TRIM( MID(IO[[#This Row],[Description]],45,22)))</f>
        <v/>
      </c>
      <c r="U133" s="267"/>
      <c r="V133" s="267"/>
      <c r="W133" s="267"/>
      <c r="X133" s="267"/>
      <c r="Y133" s="267"/>
    </row>
    <row r="134" spans="2:25" x14ac:dyDescent="0.4">
      <c r="B134" s="267">
        <v>132</v>
      </c>
      <c r="L134" s="267" t="str">
        <f>IF(ISBLANK(IO[[#This Row],[Base_Tag]]),"",_xlfn.TEXTJOIN("_",,IO[[#This Row],[Prefix]:[Suffix]]))</f>
        <v/>
      </c>
      <c r="M134" s="267" t="str">
        <f xml:space="preserve"> UPPER(TRIM( MID(IO[[#This Row],[Description]],1,22)))</f>
        <v/>
      </c>
      <c r="N134" s="267" t="str">
        <f xml:space="preserve"> UPPER( TRIM( MID(IO[[#This Row],[Description]],23,22)))</f>
        <v/>
      </c>
      <c r="O134" s="267" t="str">
        <f>UPPER( TRIM( MID(IO[[#This Row],[Description]],45,22)))</f>
        <v/>
      </c>
      <c r="U134" s="267"/>
      <c r="V134" s="267"/>
      <c r="W134" s="267"/>
      <c r="X134" s="267"/>
      <c r="Y134" s="267"/>
    </row>
    <row r="135" spans="2:25" x14ac:dyDescent="0.4">
      <c r="B135" s="267">
        <v>133</v>
      </c>
      <c r="L135" s="267" t="str">
        <f>IF(ISBLANK(IO[[#This Row],[Base_Tag]]),"",_xlfn.TEXTJOIN("_",,IO[[#This Row],[Prefix]:[Suffix]]))</f>
        <v/>
      </c>
      <c r="M135" s="267" t="str">
        <f xml:space="preserve"> UPPER(TRIM( MID(IO[[#This Row],[Description]],1,22)))</f>
        <v/>
      </c>
      <c r="N135" s="267" t="str">
        <f xml:space="preserve"> UPPER( TRIM( MID(IO[[#This Row],[Description]],23,22)))</f>
        <v/>
      </c>
      <c r="O135" s="267" t="str">
        <f>UPPER( TRIM( MID(IO[[#This Row],[Description]],45,22)))</f>
        <v/>
      </c>
      <c r="U135" s="267"/>
      <c r="V135" s="267"/>
      <c r="W135" s="267"/>
      <c r="X135" s="267"/>
      <c r="Y135" s="267"/>
    </row>
    <row r="136" spans="2:25" x14ac:dyDescent="0.4">
      <c r="B136" s="267">
        <v>134</v>
      </c>
      <c r="L136" s="267" t="str">
        <f>IF(ISBLANK(IO[[#This Row],[Base_Tag]]),"",_xlfn.TEXTJOIN("_",,IO[[#This Row],[Prefix]:[Suffix]]))</f>
        <v/>
      </c>
      <c r="M136" s="267" t="str">
        <f xml:space="preserve"> UPPER(TRIM( MID(IO[[#This Row],[Description]],1,22)))</f>
        <v/>
      </c>
      <c r="N136" s="267" t="str">
        <f xml:space="preserve"> UPPER( TRIM( MID(IO[[#This Row],[Description]],23,22)))</f>
        <v/>
      </c>
      <c r="O136" s="267" t="str">
        <f>UPPER( TRIM( MID(IO[[#This Row],[Description]],45,22)))</f>
        <v/>
      </c>
      <c r="U136" s="267"/>
      <c r="V136" s="267"/>
      <c r="W136" s="267"/>
      <c r="X136" s="267"/>
      <c r="Y136" s="267"/>
    </row>
    <row r="137" spans="2:25" x14ac:dyDescent="0.4">
      <c r="B137" s="267">
        <v>135</v>
      </c>
      <c r="L137" s="267" t="str">
        <f>IF(ISBLANK(IO[[#This Row],[Base_Tag]]),"",_xlfn.TEXTJOIN("_",,IO[[#This Row],[Prefix]:[Suffix]]))</f>
        <v/>
      </c>
      <c r="M137" s="267" t="str">
        <f xml:space="preserve"> UPPER(TRIM( MID(IO[[#This Row],[Description]],1,22)))</f>
        <v/>
      </c>
      <c r="N137" s="267" t="str">
        <f xml:space="preserve"> UPPER( TRIM( MID(IO[[#This Row],[Description]],23,22)))</f>
        <v/>
      </c>
      <c r="O137" s="267" t="str">
        <f>UPPER( TRIM( MID(IO[[#This Row],[Description]],45,22)))</f>
        <v/>
      </c>
      <c r="U137" s="267"/>
      <c r="V137" s="267"/>
      <c r="W137" s="267"/>
      <c r="X137" s="267"/>
      <c r="Y137" s="267"/>
    </row>
    <row r="138" spans="2:25" x14ac:dyDescent="0.4">
      <c r="B138" s="267">
        <v>136</v>
      </c>
      <c r="L138" s="267" t="str">
        <f>IF(ISBLANK(IO[[#This Row],[Base_Tag]]),"",_xlfn.TEXTJOIN("_",,IO[[#This Row],[Prefix]:[Suffix]]))</f>
        <v/>
      </c>
      <c r="M138" s="267" t="str">
        <f xml:space="preserve"> UPPER(TRIM( MID(IO[[#This Row],[Description]],1,22)))</f>
        <v/>
      </c>
      <c r="N138" s="267" t="str">
        <f xml:space="preserve"> UPPER( TRIM( MID(IO[[#This Row],[Description]],23,22)))</f>
        <v/>
      </c>
      <c r="O138" s="267" t="str">
        <f>UPPER( TRIM( MID(IO[[#This Row],[Description]],45,22)))</f>
        <v/>
      </c>
      <c r="U138" s="267"/>
      <c r="V138" s="267"/>
      <c r="W138" s="267"/>
      <c r="X138" s="267"/>
      <c r="Y138" s="267"/>
    </row>
    <row r="139" spans="2:25" x14ac:dyDescent="0.4">
      <c r="B139" s="267">
        <v>137</v>
      </c>
      <c r="L139" s="267" t="str">
        <f>IF(ISBLANK(IO[[#This Row],[Base_Tag]]),"",_xlfn.TEXTJOIN("_",,IO[[#This Row],[Prefix]:[Suffix]]))</f>
        <v/>
      </c>
      <c r="M139" s="267" t="str">
        <f xml:space="preserve"> UPPER(TRIM( MID(IO[[#This Row],[Description]],1,22)))</f>
        <v/>
      </c>
      <c r="N139" s="267" t="str">
        <f xml:space="preserve"> UPPER( TRIM( MID(IO[[#This Row],[Description]],23,22)))</f>
        <v/>
      </c>
      <c r="O139" s="267" t="str">
        <f>UPPER( TRIM( MID(IO[[#This Row],[Description]],45,22)))</f>
        <v/>
      </c>
      <c r="U139" s="267"/>
      <c r="V139" s="267"/>
      <c r="W139" s="267"/>
      <c r="X139" s="267"/>
      <c r="Y139" s="267"/>
    </row>
    <row r="140" spans="2:25" x14ac:dyDescent="0.4">
      <c r="B140" s="267">
        <v>138</v>
      </c>
      <c r="L140" s="267" t="str">
        <f>IF(ISBLANK(IO[[#This Row],[Base_Tag]]),"",_xlfn.TEXTJOIN("_",,IO[[#This Row],[Prefix]:[Suffix]]))</f>
        <v/>
      </c>
      <c r="M140" s="267" t="str">
        <f xml:space="preserve"> UPPER(TRIM( MID(IO[[#This Row],[Description]],1,22)))</f>
        <v/>
      </c>
      <c r="N140" s="267" t="str">
        <f xml:space="preserve"> UPPER( TRIM( MID(IO[[#This Row],[Description]],23,22)))</f>
        <v/>
      </c>
      <c r="O140" s="267" t="str">
        <f>UPPER( TRIM( MID(IO[[#This Row],[Description]],45,22)))</f>
        <v/>
      </c>
      <c r="U140" s="267"/>
      <c r="V140" s="267"/>
      <c r="W140" s="267"/>
      <c r="X140" s="267"/>
      <c r="Y140" s="267"/>
    </row>
    <row r="141" spans="2:25" x14ac:dyDescent="0.4">
      <c r="B141" s="267">
        <v>139</v>
      </c>
      <c r="L141" s="267" t="str">
        <f>IF(ISBLANK(IO[[#This Row],[Base_Tag]]),"",_xlfn.TEXTJOIN("_",,IO[[#This Row],[Prefix]:[Suffix]]))</f>
        <v/>
      </c>
      <c r="M141" s="267" t="str">
        <f xml:space="preserve"> UPPER(TRIM( MID(IO[[#This Row],[Description]],1,22)))</f>
        <v/>
      </c>
      <c r="N141" s="267" t="str">
        <f xml:space="preserve"> UPPER( TRIM( MID(IO[[#This Row],[Description]],23,22)))</f>
        <v/>
      </c>
      <c r="O141" s="267" t="str">
        <f>UPPER( TRIM( MID(IO[[#This Row],[Description]],45,22)))</f>
        <v/>
      </c>
      <c r="U141" s="267"/>
      <c r="V141" s="267"/>
      <c r="W141" s="267"/>
      <c r="X141" s="267"/>
      <c r="Y141" s="267"/>
    </row>
    <row r="142" spans="2:25" x14ac:dyDescent="0.4">
      <c r="B142" s="267">
        <v>140</v>
      </c>
      <c r="L142" s="267" t="str">
        <f>IF(ISBLANK(IO[[#This Row],[Base_Tag]]),"",_xlfn.TEXTJOIN("_",,IO[[#This Row],[Prefix]:[Suffix]]))</f>
        <v/>
      </c>
      <c r="M142" s="267" t="str">
        <f xml:space="preserve"> UPPER(TRIM( MID(IO[[#This Row],[Description]],1,22)))</f>
        <v/>
      </c>
      <c r="N142" s="267" t="str">
        <f xml:space="preserve"> UPPER( TRIM( MID(IO[[#This Row],[Description]],23,22)))</f>
        <v/>
      </c>
      <c r="O142" s="267" t="str">
        <f>UPPER( TRIM( MID(IO[[#This Row],[Description]],45,22)))</f>
        <v/>
      </c>
      <c r="U142" s="267"/>
      <c r="V142" s="267"/>
      <c r="W142" s="267"/>
      <c r="X142" s="267"/>
      <c r="Y142" s="267"/>
    </row>
    <row r="143" spans="2:25" x14ac:dyDescent="0.4">
      <c r="B143" s="267">
        <v>141</v>
      </c>
      <c r="L143" s="267" t="str">
        <f>IF(ISBLANK(IO[[#This Row],[Base_Tag]]),"",_xlfn.TEXTJOIN("_",,IO[[#This Row],[Prefix]:[Suffix]]))</f>
        <v/>
      </c>
      <c r="M143" s="267" t="str">
        <f xml:space="preserve"> UPPER(TRIM( MID(IO[[#This Row],[Description]],1,22)))</f>
        <v/>
      </c>
      <c r="N143" s="267" t="str">
        <f xml:space="preserve"> UPPER( TRIM( MID(IO[[#This Row],[Description]],23,22)))</f>
        <v/>
      </c>
      <c r="O143" s="267" t="str">
        <f>UPPER( TRIM( MID(IO[[#This Row],[Description]],45,22)))</f>
        <v/>
      </c>
      <c r="U143" s="267"/>
      <c r="V143" s="267"/>
      <c r="W143" s="267"/>
      <c r="X143" s="267"/>
      <c r="Y143" s="267"/>
    </row>
    <row r="144" spans="2:25" x14ac:dyDescent="0.4">
      <c r="B144" s="267">
        <v>142</v>
      </c>
      <c r="L144" s="267" t="str">
        <f>IF(ISBLANK(IO[[#This Row],[Base_Tag]]),"",_xlfn.TEXTJOIN("_",,IO[[#This Row],[Prefix]:[Suffix]]))</f>
        <v/>
      </c>
      <c r="M144" s="267" t="str">
        <f xml:space="preserve"> UPPER(TRIM( MID(IO[[#This Row],[Description]],1,22)))</f>
        <v/>
      </c>
      <c r="N144" s="267" t="str">
        <f xml:space="preserve"> UPPER( TRIM( MID(IO[[#This Row],[Description]],23,22)))</f>
        <v/>
      </c>
      <c r="O144" s="267" t="str">
        <f>UPPER( TRIM( MID(IO[[#This Row],[Description]],45,22)))</f>
        <v/>
      </c>
      <c r="U144" s="267"/>
      <c r="V144" s="267"/>
      <c r="W144" s="267"/>
      <c r="X144" s="267"/>
      <c r="Y144" s="267"/>
    </row>
    <row r="145" spans="2:25" x14ac:dyDescent="0.4">
      <c r="B145" s="267">
        <v>143</v>
      </c>
      <c r="L145" s="267" t="str">
        <f>IF(ISBLANK(IO[[#This Row],[Base_Tag]]),"",_xlfn.TEXTJOIN("_",,IO[[#This Row],[Prefix]:[Suffix]]))</f>
        <v/>
      </c>
      <c r="M145" s="267" t="str">
        <f xml:space="preserve"> UPPER(TRIM( MID(IO[[#This Row],[Description]],1,22)))</f>
        <v/>
      </c>
      <c r="N145" s="267" t="str">
        <f xml:space="preserve"> UPPER( TRIM( MID(IO[[#This Row],[Description]],23,22)))</f>
        <v/>
      </c>
      <c r="O145" s="267" t="str">
        <f>UPPER( TRIM( MID(IO[[#This Row],[Description]],45,22)))</f>
        <v/>
      </c>
      <c r="U145" s="267"/>
      <c r="V145" s="267"/>
      <c r="W145" s="267"/>
      <c r="X145" s="267"/>
      <c r="Y145" s="267"/>
    </row>
    <row r="146" spans="2:25" x14ac:dyDescent="0.4">
      <c r="B146" s="267">
        <v>144</v>
      </c>
      <c r="L146" s="267" t="str">
        <f>IF(ISBLANK(IO[[#This Row],[Base_Tag]]),"",_xlfn.TEXTJOIN("_",,IO[[#This Row],[Prefix]:[Suffix]]))</f>
        <v/>
      </c>
      <c r="M146" s="267" t="str">
        <f xml:space="preserve"> UPPER(TRIM( MID(IO[[#This Row],[Description]],1,22)))</f>
        <v/>
      </c>
      <c r="N146" s="267" t="str">
        <f xml:space="preserve"> UPPER( TRIM( MID(IO[[#This Row],[Description]],23,22)))</f>
        <v/>
      </c>
      <c r="O146" s="267" t="str">
        <f>UPPER( TRIM( MID(IO[[#This Row],[Description]],45,22)))</f>
        <v/>
      </c>
      <c r="U146" s="267"/>
      <c r="V146" s="267"/>
      <c r="W146" s="267"/>
      <c r="X146" s="267"/>
      <c r="Y146" s="267"/>
    </row>
    <row r="147" spans="2:25" x14ac:dyDescent="0.4">
      <c r="B147" s="267">
        <v>145</v>
      </c>
      <c r="L147" s="267" t="str">
        <f>IF(ISBLANK(IO[[#This Row],[Base_Tag]]),"",_xlfn.TEXTJOIN("_",,IO[[#This Row],[Prefix]:[Suffix]]))</f>
        <v/>
      </c>
      <c r="M147" s="267" t="str">
        <f xml:space="preserve"> UPPER(TRIM( MID(IO[[#This Row],[Description]],1,22)))</f>
        <v/>
      </c>
      <c r="N147" s="267" t="str">
        <f xml:space="preserve"> UPPER( TRIM( MID(IO[[#This Row],[Description]],23,22)))</f>
        <v/>
      </c>
      <c r="O147" s="267" t="str">
        <f>UPPER( TRIM( MID(IO[[#This Row],[Description]],45,22)))</f>
        <v/>
      </c>
      <c r="U147" s="267"/>
      <c r="V147" s="267"/>
      <c r="W147" s="267"/>
      <c r="X147" s="267"/>
      <c r="Y147" s="267"/>
    </row>
    <row r="148" spans="2:25" x14ac:dyDescent="0.4">
      <c r="B148" s="267">
        <v>146</v>
      </c>
      <c r="L148" s="267" t="str">
        <f>IF(ISBLANK(IO[[#This Row],[Base_Tag]]),"",_xlfn.TEXTJOIN("_",,IO[[#This Row],[Prefix]:[Suffix]]))</f>
        <v/>
      </c>
      <c r="M148" s="267" t="str">
        <f xml:space="preserve"> UPPER(TRIM( MID(IO[[#This Row],[Description]],1,22)))</f>
        <v/>
      </c>
      <c r="N148" s="267" t="str">
        <f xml:space="preserve"> UPPER( TRIM( MID(IO[[#This Row],[Description]],23,22)))</f>
        <v/>
      </c>
      <c r="O148" s="267" t="str">
        <f>UPPER( TRIM( MID(IO[[#This Row],[Description]],45,22)))</f>
        <v/>
      </c>
      <c r="U148" s="267"/>
      <c r="V148" s="267"/>
      <c r="W148" s="267"/>
      <c r="X148" s="267"/>
      <c r="Y148" s="267"/>
    </row>
    <row r="149" spans="2:25" x14ac:dyDescent="0.4">
      <c r="B149" s="267">
        <v>147</v>
      </c>
      <c r="L149" s="267" t="str">
        <f>IF(ISBLANK(IO[[#This Row],[Base_Tag]]),"",_xlfn.TEXTJOIN("_",,IO[[#This Row],[Prefix]:[Suffix]]))</f>
        <v/>
      </c>
      <c r="M149" s="267" t="str">
        <f xml:space="preserve"> UPPER(TRIM( MID(IO[[#This Row],[Description]],1,22)))</f>
        <v/>
      </c>
      <c r="N149" s="267" t="str">
        <f xml:space="preserve"> UPPER( TRIM( MID(IO[[#This Row],[Description]],23,22)))</f>
        <v/>
      </c>
      <c r="O149" s="267" t="str">
        <f>UPPER( TRIM( MID(IO[[#This Row],[Description]],45,22)))</f>
        <v/>
      </c>
      <c r="U149" s="267"/>
      <c r="V149" s="267"/>
      <c r="W149" s="267"/>
      <c r="X149" s="267"/>
      <c r="Y149" s="267"/>
    </row>
    <row r="150" spans="2:25" x14ac:dyDescent="0.4">
      <c r="B150" s="267">
        <v>148</v>
      </c>
      <c r="L150" s="267" t="str">
        <f>IF(ISBLANK(IO[[#This Row],[Base_Tag]]),"",_xlfn.TEXTJOIN("_",,IO[[#This Row],[Prefix]:[Suffix]]))</f>
        <v/>
      </c>
      <c r="M150" s="267" t="str">
        <f xml:space="preserve"> UPPER(TRIM( MID(IO[[#This Row],[Description]],1,22)))</f>
        <v/>
      </c>
      <c r="N150" s="267" t="str">
        <f xml:space="preserve"> UPPER( TRIM( MID(IO[[#This Row],[Description]],23,22)))</f>
        <v/>
      </c>
      <c r="O150" s="267" t="str">
        <f>UPPER( TRIM( MID(IO[[#This Row],[Description]],45,22)))</f>
        <v/>
      </c>
      <c r="U150" s="267"/>
      <c r="V150" s="267"/>
      <c r="W150" s="267"/>
      <c r="X150" s="267"/>
      <c r="Y150" s="267"/>
    </row>
    <row r="151" spans="2:25" x14ac:dyDescent="0.4">
      <c r="B151" s="267">
        <v>149</v>
      </c>
      <c r="L151" s="267" t="str">
        <f>IF(ISBLANK(IO[[#This Row],[Base_Tag]]),"",_xlfn.TEXTJOIN("_",,IO[[#This Row],[Prefix]:[Suffix]]))</f>
        <v/>
      </c>
      <c r="M151" s="267" t="str">
        <f xml:space="preserve"> UPPER(TRIM( MID(IO[[#This Row],[Description]],1,22)))</f>
        <v/>
      </c>
      <c r="N151" s="267" t="str">
        <f xml:space="preserve"> UPPER( TRIM( MID(IO[[#This Row],[Description]],23,22)))</f>
        <v/>
      </c>
      <c r="O151" s="267" t="str">
        <f>UPPER( TRIM( MID(IO[[#This Row],[Description]],45,22)))</f>
        <v/>
      </c>
      <c r="U151" s="267"/>
      <c r="V151" s="267"/>
      <c r="W151" s="267"/>
      <c r="X151" s="267"/>
      <c r="Y151" s="267"/>
    </row>
    <row r="152" spans="2:25" x14ac:dyDescent="0.4">
      <c r="B152" s="267">
        <v>150</v>
      </c>
      <c r="L152" s="267" t="str">
        <f>IF(ISBLANK(IO[[#This Row],[Base_Tag]]),"",_xlfn.TEXTJOIN("_",,IO[[#This Row],[Prefix]:[Suffix]]))</f>
        <v/>
      </c>
      <c r="M152" s="267" t="str">
        <f xml:space="preserve"> UPPER(TRIM( MID(IO[[#This Row],[Description]],1,22)))</f>
        <v/>
      </c>
      <c r="N152" s="267" t="str">
        <f xml:space="preserve"> UPPER( TRIM( MID(IO[[#This Row],[Description]],23,22)))</f>
        <v/>
      </c>
      <c r="O152" s="267" t="str">
        <f>UPPER( TRIM( MID(IO[[#This Row],[Description]],45,22)))</f>
        <v/>
      </c>
      <c r="U152" s="267"/>
      <c r="V152" s="267"/>
      <c r="W152" s="267"/>
      <c r="X152" s="267"/>
      <c r="Y152" s="267"/>
    </row>
    <row r="153" spans="2:25" x14ac:dyDescent="0.4">
      <c r="B153" s="267">
        <v>151</v>
      </c>
      <c r="L153" s="267" t="str">
        <f>IF(ISBLANK(IO[[#This Row],[Base_Tag]]),"",_xlfn.TEXTJOIN("_",,IO[[#This Row],[Prefix]:[Suffix]]))</f>
        <v/>
      </c>
      <c r="M153" s="267" t="str">
        <f xml:space="preserve"> UPPER(TRIM( MID(IO[[#This Row],[Description]],1,22)))</f>
        <v/>
      </c>
      <c r="N153" s="267" t="str">
        <f xml:space="preserve"> UPPER( TRIM( MID(IO[[#This Row],[Description]],23,22)))</f>
        <v/>
      </c>
      <c r="O153" s="267" t="str">
        <f>UPPER( TRIM( MID(IO[[#This Row],[Description]],45,22)))</f>
        <v/>
      </c>
      <c r="U153" s="267"/>
      <c r="V153" s="267"/>
      <c r="W153" s="267"/>
      <c r="X153" s="267"/>
      <c r="Y153" s="267"/>
    </row>
    <row r="154" spans="2:25" x14ac:dyDescent="0.4">
      <c r="B154" s="267">
        <v>152</v>
      </c>
      <c r="L154" s="267" t="str">
        <f>IF(ISBLANK(IO[[#This Row],[Base_Tag]]),"",_xlfn.TEXTJOIN("_",,IO[[#This Row],[Prefix]:[Suffix]]))</f>
        <v/>
      </c>
      <c r="M154" s="267" t="str">
        <f xml:space="preserve"> UPPER(TRIM( MID(IO[[#This Row],[Description]],1,22)))</f>
        <v/>
      </c>
      <c r="N154" s="267" t="str">
        <f xml:space="preserve"> UPPER( TRIM( MID(IO[[#This Row],[Description]],23,22)))</f>
        <v/>
      </c>
      <c r="O154" s="267" t="str">
        <f>UPPER( TRIM( MID(IO[[#This Row],[Description]],45,22)))</f>
        <v/>
      </c>
      <c r="U154" s="267"/>
      <c r="V154" s="267"/>
      <c r="W154" s="267"/>
      <c r="X154" s="267"/>
      <c r="Y154" s="267"/>
    </row>
    <row r="155" spans="2:25" x14ac:dyDescent="0.4">
      <c r="B155" s="267">
        <v>153</v>
      </c>
      <c r="L155" s="267" t="str">
        <f>IF(ISBLANK(IO[[#This Row],[Base_Tag]]),"",_xlfn.TEXTJOIN("_",,IO[[#This Row],[Prefix]:[Suffix]]))</f>
        <v/>
      </c>
      <c r="M155" s="267" t="str">
        <f xml:space="preserve"> UPPER(TRIM( MID(IO[[#This Row],[Description]],1,22)))</f>
        <v/>
      </c>
      <c r="N155" s="267" t="str">
        <f xml:space="preserve"> UPPER( TRIM( MID(IO[[#This Row],[Description]],23,22)))</f>
        <v/>
      </c>
      <c r="O155" s="267" t="str">
        <f>UPPER( TRIM( MID(IO[[#This Row],[Description]],45,22)))</f>
        <v/>
      </c>
      <c r="U155" s="267"/>
      <c r="V155" s="267"/>
      <c r="W155" s="267"/>
      <c r="X155" s="267"/>
      <c r="Y155" s="267"/>
    </row>
    <row r="156" spans="2:25" x14ac:dyDescent="0.4">
      <c r="B156" s="267">
        <v>154</v>
      </c>
      <c r="L156" s="267" t="str">
        <f>IF(ISBLANK(IO[[#This Row],[Base_Tag]]),"",_xlfn.TEXTJOIN("_",,IO[[#This Row],[Prefix]:[Suffix]]))</f>
        <v/>
      </c>
      <c r="M156" s="267" t="str">
        <f xml:space="preserve"> UPPER(TRIM( MID(IO[[#This Row],[Description]],1,22)))</f>
        <v/>
      </c>
      <c r="N156" s="267" t="str">
        <f xml:space="preserve"> UPPER( TRIM( MID(IO[[#This Row],[Description]],23,22)))</f>
        <v/>
      </c>
      <c r="O156" s="267" t="str">
        <f>UPPER( TRIM( MID(IO[[#This Row],[Description]],45,22)))</f>
        <v/>
      </c>
      <c r="U156" s="267"/>
      <c r="V156" s="267"/>
      <c r="W156" s="267"/>
      <c r="X156" s="267"/>
      <c r="Y156" s="267"/>
    </row>
    <row r="157" spans="2:25" x14ac:dyDescent="0.4">
      <c r="B157" s="267">
        <v>155</v>
      </c>
      <c r="L157" s="267" t="str">
        <f>IF(ISBLANK(IO[[#This Row],[Base_Tag]]),"",_xlfn.TEXTJOIN("_",,IO[[#This Row],[Prefix]:[Suffix]]))</f>
        <v/>
      </c>
      <c r="M157" s="267" t="str">
        <f xml:space="preserve"> UPPER(TRIM( MID(IO[[#This Row],[Description]],1,22)))</f>
        <v/>
      </c>
      <c r="N157" s="267" t="str">
        <f xml:space="preserve"> UPPER( TRIM( MID(IO[[#This Row],[Description]],23,22)))</f>
        <v/>
      </c>
      <c r="O157" s="267" t="str">
        <f>UPPER( TRIM( MID(IO[[#This Row],[Description]],45,22)))</f>
        <v/>
      </c>
      <c r="U157" s="267"/>
      <c r="V157" s="267"/>
      <c r="W157" s="267"/>
      <c r="X157" s="267"/>
      <c r="Y157" s="267"/>
    </row>
    <row r="158" spans="2:25" x14ac:dyDescent="0.4">
      <c r="B158" s="267">
        <v>156</v>
      </c>
      <c r="L158" s="267" t="str">
        <f>IF(ISBLANK(IO[[#This Row],[Base_Tag]]),"",_xlfn.TEXTJOIN("_",,IO[[#This Row],[Prefix]:[Suffix]]))</f>
        <v/>
      </c>
      <c r="M158" s="267" t="str">
        <f xml:space="preserve"> UPPER(TRIM( MID(IO[[#This Row],[Description]],1,22)))</f>
        <v/>
      </c>
      <c r="N158" s="267" t="str">
        <f xml:space="preserve"> UPPER( TRIM( MID(IO[[#This Row],[Description]],23,22)))</f>
        <v/>
      </c>
      <c r="O158" s="267" t="str">
        <f>UPPER( TRIM( MID(IO[[#This Row],[Description]],45,22)))</f>
        <v/>
      </c>
      <c r="U158" s="267"/>
      <c r="V158" s="267"/>
      <c r="W158" s="267"/>
      <c r="X158" s="267"/>
      <c r="Y158" s="267"/>
    </row>
    <row r="159" spans="2:25" x14ac:dyDescent="0.4">
      <c r="B159" s="267">
        <v>157</v>
      </c>
      <c r="L159" s="267" t="str">
        <f>IF(ISBLANK(IO[[#This Row],[Base_Tag]]),"",_xlfn.TEXTJOIN("_",,IO[[#This Row],[Prefix]:[Suffix]]))</f>
        <v/>
      </c>
      <c r="M159" s="267" t="str">
        <f xml:space="preserve"> UPPER(TRIM( MID(IO[[#This Row],[Description]],1,22)))</f>
        <v/>
      </c>
      <c r="N159" s="267" t="str">
        <f xml:space="preserve"> UPPER( TRIM( MID(IO[[#This Row],[Description]],23,22)))</f>
        <v/>
      </c>
      <c r="O159" s="267" t="str">
        <f>UPPER( TRIM( MID(IO[[#This Row],[Description]],45,22)))</f>
        <v/>
      </c>
      <c r="U159" s="267"/>
      <c r="V159" s="267"/>
      <c r="W159" s="267"/>
      <c r="X159" s="267"/>
      <c r="Y159" s="267"/>
    </row>
    <row r="160" spans="2:25" x14ac:dyDescent="0.4">
      <c r="B160" s="267">
        <v>158</v>
      </c>
      <c r="L160" s="267" t="str">
        <f>IF(ISBLANK(IO[[#This Row],[Base_Tag]]),"",_xlfn.TEXTJOIN("_",,IO[[#This Row],[Prefix]:[Suffix]]))</f>
        <v/>
      </c>
      <c r="M160" s="267" t="str">
        <f xml:space="preserve"> UPPER(TRIM( MID(IO[[#This Row],[Description]],1,22)))</f>
        <v/>
      </c>
      <c r="N160" s="267" t="str">
        <f xml:space="preserve"> UPPER( TRIM( MID(IO[[#This Row],[Description]],23,22)))</f>
        <v/>
      </c>
      <c r="O160" s="267" t="str">
        <f>UPPER( TRIM( MID(IO[[#This Row],[Description]],45,22)))</f>
        <v/>
      </c>
      <c r="U160" s="267"/>
      <c r="V160" s="267"/>
      <c r="W160" s="267"/>
      <c r="X160" s="267"/>
      <c r="Y160" s="267"/>
    </row>
    <row r="161" spans="2:25" x14ac:dyDescent="0.4">
      <c r="B161" s="267">
        <v>159</v>
      </c>
      <c r="L161" s="267" t="str">
        <f>IF(ISBLANK(IO[[#This Row],[Base_Tag]]),"",_xlfn.TEXTJOIN("_",,IO[[#This Row],[Prefix]:[Suffix]]))</f>
        <v/>
      </c>
      <c r="M161" s="267" t="str">
        <f xml:space="preserve"> UPPER(TRIM( MID(IO[[#This Row],[Description]],1,22)))</f>
        <v/>
      </c>
      <c r="N161" s="267" t="str">
        <f xml:space="preserve"> UPPER( TRIM( MID(IO[[#This Row],[Description]],23,22)))</f>
        <v/>
      </c>
      <c r="O161" s="267" t="str">
        <f>UPPER( TRIM( MID(IO[[#This Row],[Description]],45,22)))</f>
        <v/>
      </c>
      <c r="U161" s="267"/>
      <c r="V161" s="267"/>
      <c r="W161" s="267"/>
      <c r="X161" s="267"/>
      <c r="Y161" s="267"/>
    </row>
    <row r="162" spans="2:25" x14ac:dyDescent="0.4">
      <c r="B162" s="267">
        <v>160</v>
      </c>
      <c r="L162" s="267" t="str">
        <f>IF(ISBLANK(IO[[#This Row],[Base_Tag]]),"",_xlfn.TEXTJOIN("_",,IO[[#This Row],[Prefix]:[Suffix]]))</f>
        <v/>
      </c>
      <c r="M162" s="267" t="str">
        <f xml:space="preserve"> UPPER(TRIM( MID(IO[[#This Row],[Description]],1,22)))</f>
        <v/>
      </c>
      <c r="N162" s="267" t="str">
        <f xml:space="preserve"> UPPER( TRIM( MID(IO[[#This Row],[Description]],23,22)))</f>
        <v/>
      </c>
      <c r="O162" s="267" t="str">
        <f>UPPER( TRIM( MID(IO[[#This Row],[Description]],45,22)))</f>
        <v/>
      </c>
      <c r="U162" s="267"/>
      <c r="V162" s="267"/>
      <c r="W162" s="267"/>
      <c r="X162" s="267"/>
      <c r="Y162" s="267"/>
    </row>
    <row r="163" spans="2:25" x14ac:dyDescent="0.4">
      <c r="B163" s="267">
        <v>161</v>
      </c>
      <c r="L163" s="267" t="str">
        <f>IF(ISBLANK(IO[[#This Row],[Base_Tag]]),"",_xlfn.TEXTJOIN("_",,IO[[#This Row],[Prefix]:[Suffix]]))</f>
        <v/>
      </c>
      <c r="M163" s="267" t="str">
        <f xml:space="preserve"> UPPER(TRIM( MID(IO[[#This Row],[Description]],1,22)))</f>
        <v/>
      </c>
      <c r="N163" s="267" t="str">
        <f xml:space="preserve"> UPPER( TRIM( MID(IO[[#This Row],[Description]],23,22)))</f>
        <v/>
      </c>
      <c r="O163" s="267" t="str">
        <f>UPPER( TRIM( MID(IO[[#This Row],[Description]],45,22)))</f>
        <v/>
      </c>
      <c r="U163" s="267"/>
      <c r="V163" s="267"/>
      <c r="W163" s="267"/>
      <c r="X163" s="267"/>
      <c r="Y163" s="267"/>
    </row>
    <row r="164" spans="2:25" x14ac:dyDescent="0.4">
      <c r="B164" s="267">
        <v>162</v>
      </c>
      <c r="L164" s="267" t="str">
        <f>IF(ISBLANK(IO[[#This Row],[Base_Tag]]),"",_xlfn.TEXTJOIN("_",,IO[[#This Row],[Prefix]:[Suffix]]))</f>
        <v/>
      </c>
      <c r="M164" s="267" t="str">
        <f xml:space="preserve"> UPPER(TRIM( MID(IO[[#This Row],[Description]],1,22)))</f>
        <v/>
      </c>
      <c r="N164" s="267" t="str">
        <f xml:space="preserve"> UPPER( TRIM( MID(IO[[#This Row],[Description]],23,22)))</f>
        <v/>
      </c>
      <c r="O164" s="267" t="str">
        <f>UPPER( TRIM( MID(IO[[#This Row],[Description]],45,22)))</f>
        <v/>
      </c>
      <c r="U164" s="267"/>
      <c r="V164" s="267"/>
      <c r="W164" s="267"/>
      <c r="X164" s="267"/>
      <c r="Y164" s="267"/>
    </row>
    <row r="165" spans="2:25" x14ac:dyDescent="0.4">
      <c r="B165" s="267">
        <v>163</v>
      </c>
      <c r="L165" s="267" t="str">
        <f>IF(ISBLANK(IO[[#This Row],[Base_Tag]]),"",_xlfn.TEXTJOIN("_",,IO[[#This Row],[Prefix]:[Suffix]]))</f>
        <v/>
      </c>
      <c r="M165" s="267" t="str">
        <f xml:space="preserve"> UPPER(TRIM( MID(IO[[#This Row],[Description]],1,22)))</f>
        <v/>
      </c>
      <c r="N165" s="267" t="str">
        <f xml:space="preserve"> UPPER( TRIM( MID(IO[[#This Row],[Description]],23,22)))</f>
        <v/>
      </c>
      <c r="O165" s="267" t="str">
        <f>UPPER( TRIM( MID(IO[[#This Row],[Description]],45,22)))</f>
        <v/>
      </c>
      <c r="U165" s="267"/>
      <c r="V165" s="267"/>
      <c r="W165" s="267"/>
      <c r="X165" s="267"/>
      <c r="Y165" s="267"/>
    </row>
    <row r="166" spans="2:25" x14ac:dyDescent="0.4">
      <c r="B166" s="267">
        <v>164</v>
      </c>
      <c r="L166" s="267" t="str">
        <f>IF(ISBLANK(IO[[#This Row],[Base_Tag]]),"",_xlfn.TEXTJOIN("_",,IO[[#This Row],[Prefix]:[Suffix]]))</f>
        <v/>
      </c>
      <c r="M166" s="267" t="str">
        <f xml:space="preserve"> UPPER(TRIM( MID(IO[[#This Row],[Description]],1,22)))</f>
        <v/>
      </c>
      <c r="N166" s="267" t="str">
        <f xml:space="preserve"> UPPER( TRIM( MID(IO[[#This Row],[Description]],23,22)))</f>
        <v/>
      </c>
      <c r="O166" s="267" t="str">
        <f>UPPER( TRIM( MID(IO[[#This Row],[Description]],45,22)))</f>
        <v/>
      </c>
      <c r="U166" s="267"/>
      <c r="V166" s="267"/>
      <c r="W166" s="267"/>
      <c r="X166" s="267"/>
      <c r="Y166" s="267"/>
    </row>
    <row r="167" spans="2:25" x14ac:dyDescent="0.4">
      <c r="B167" s="267">
        <v>165</v>
      </c>
      <c r="L167" s="267" t="str">
        <f>IF(ISBLANK(IO[[#This Row],[Base_Tag]]),"",_xlfn.TEXTJOIN("_",,IO[[#This Row],[Prefix]:[Suffix]]))</f>
        <v/>
      </c>
      <c r="M167" s="267" t="str">
        <f xml:space="preserve"> UPPER(TRIM( MID(IO[[#This Row],[Description]],1,22)))</f>
        <v/>
      </c>
      <c r="N167" s="267" t="str">
        <f xml:space="preserve"> UPPER( TRIM( MID(IO[[#This Row],[Description]],23,22)))</f>
        <v/>
      </c>
      <c r="O167" s="267" t="str">
        <f>UPPER( TRIM( MID(IO[[#This Row],[Description]],45,22)))</f>
        <v/>
      </c>
      <c r="U167" s="267"/>
      <c r="V167" s="267"/>
      <c r="W167" s="267"/>
      <c r="X167" s="267"/>
      <c r="Y167" s="267"/>
    </row>
    <row r="168" spans="2:25" x14ac:dyDescent="0.4">
      <c r="B168" s="267">
        <v>166</v>
      </c>
      <c r="L168" s="267" t="str">
        <f>IF(ISBLANK(IO[[#This Row],[Base_Tag]]),"",_xlfn.TEXTJOIN("_",,IO[[#This Row],[Prefix]:[Suffix]]))</f>
        <v/>
      </c>
      <c r="M168" s="267" t="str">
        <f xml:space="preserve"> UPPER(TRIM( MID(IO[[#This Row],[Description]],1,22)))</f>
        <v/>
      </c>
      <c r="N168" s="267" t="str">
        <f xml:space="preserve"> UPPER( TRIM( MID(IO[[#This Row],[Description]],23,22)))</f>
        <v/>
      </c>
      <c r="O168" s="267" t="str">
        <f>UPPER( TRIM( MID(IO[[#This Row],[Description]],45,22)))</f>
        <v/>
      </c>
      <c r="U168" s="267"/>
      <c r="V168" s="267"/>
      <c r="W168" s="267"/>
      <c r="X168" s="267"/>
      <c r="Y168" s="267"/>
    </row>
    <row r="169" spans="2:25" x14ac:dyDescent="0.4">
      <c r="B169" s="267">
        <v>167</v>
      </c>
      <c r="L169" s="267" t="str">
        <f>IF(ISBLANK(IO[[#This Row],[Base_Tag]]),"",_xlfn.TEXTJOIN("_",,IO[[#This Row],[Prefix]:[Suffix]]))</f>
        <v/>
      </c>
      <c r="M169" s="267" t="str">
        <f xml:space="preserve"> UPPER(TRIM( MID(IO[[#This Row],[Description]],1,22)))</f>
        <v/>
      </c>
      <c r="N169" s="267" t="str">
        <f xml:space="preserve"> UPPER( TRIM( MID(IO[[#This Row],[Description]],23,22)))</f>
        <v/>
      </c>
      <c r="O169" s="267" t="str">
        <f>UPPER( TRIM( MID(IO[[#This Row],[Description]],45,22)))</f>
        <v/>
      </c>
      <c r="U169" s="267"/>
      <c r="V169" s="267"/>
      <c r="W169" s="267"/>
      <c r="X169" s="267"/>
      <c r="Y169" s="267"/>
    </row>
    <row r="170" spans="2:25" x14ac:dyDescent="0.4">
      <c r="B170" s="267">
        <v>168</v>
      </c>
      <c r="L170" s="267" t="str">
        <f>IF(ISBLANK(IO[[#This Row],[Base_Tag]]),"",_xlfn.TEXTJOIN("_",,IO[[#This Row],[Prefix]:[Suffix]]))</f>
        <v/>
      </c>
      <c r="M170" s="267" t="str">
        <f xml:space="preserve"> UPPER(TRIM( MID(IO[[#This Row],[Description]],1,22)))</f>
        <v/>
      </c>
      <c r="N170" s="267" t="str">
        <f xml:space="preserve"> UPPER( TRIM( MID(IO[[#This Row],[Description]],23,22)))</f>
        <v/>
      </c>
      <c r="O170" s="267" t="str">
        <f>UPPER( TRIM( MID(IO[[#This Row],[Description]],45,22)))</f>
        <v/>
      </c>
      <c r="U170" s="267"/>
      <c r="V170" s="267"/>
      <c r="W170" s="267"/>
      <c r="X170" s="267"/>
      <c r="Y170" s="267"/>
    </row>
    <row r="171" spans="2:25" x14ac:dyDescent="0.4">
      <c r="B171" s="267">
        <v>169</v>
      </c>
      <c r="L171" s="267" t="str">
        <f>IF(ISBLANK(IO[[#This Row],[Base_Tag]]),"",_xlfn.TEXTJOIN("_",,IO[[#This Row],[Prefix]:[Suffix]]))</f>
        <v/>
      </c>
      <c r="M171" s="267" t="str">
        <f xml:space="preserve"> UPPER(TRIM( MID(IO[[#This Row],[Description]],1,22)))</f>
        <v/>
      </c>
      <c r="N171" s="267" t="str">
        <f xml:space="preserve"> UPPER( TRIM( MID(IO[[#This Row],[Description]],23,22)))</f>
        <v/>
      </c>
      <c r="O171" s="267" t="str">
        <f>UPPER( TRIM( MID(IO[[#This Row],[Description]],45,22)))</f>
        <v/>
      </c>
      <c r="U171" s="267"/>
      <c r="V171" s="267"/>
      <c r="W171" s="267"/>
      <c r="X171" s="267"/>
      <c r="Y171" s="267"/>
    </row>
    <row r="172" spans="2:25" x14ac:dyDescent="0.4">
      <c r="B172" s="267">
        <v>170</v>
      </c>
      <c r="L172" s="267" t="str">
        <f>IF(ISBLANK(IO[[#This Row],[Base_Tag]]),"",_xlfn.TEXTJOIN("_",,IO[[#This Row],[Prefix]:[Suffix]]))</f>
        <v/>
      </c>
      <c r="M172" s="267" t="str">
        <f xml:space="preserve"> UPPER(TRIM( MID(IO[[#This Row],[Description]],1,22)))</f>
        <v/>
      </c>
      <c r="N172" s="267" t="str">
        <f xml:space="preserve"> UPPER( TRIM( MID(IO[[#This Row],[Description]],23,22)))</f>
        <v/>
      </c>
      <c r="O172" s="267" t="str">
        <f>UPPER( TRIM( MID(IO[[#This Row],[Description]],45,22)))</f>
        <v/>
      </c>
      <c r="U172" s="267"/>
      <c r="V172" s="267"/>
      <c r="W172" s="267"/>
      <c r="X172" s="267"/>
      <c r="Y172" s="267"/>
    </row>
    <row r="173" spans="2:25" x14ac:dyDescent="0.4">
      <c r="B173" s="267">
        <v>171</v>
      </c>
      <c r="L173" s="267" t="str">
        <f>IF(ISBLANK(IO[[#This Row],[Base_Tag]]),"",_xlfn.TEXTJOIN("_",,IO[[#This Row],[Prefix]:[Suffix]]))</f>
        <v/>
      </c>
      <c r="M173" s="267" t="str">
        <f xml:space="preserve"> UPPER(TRIM( MID(IO[[#This Row],[Description]],1,22)))</f>
        <v/>
      </c>
      <c r="N173" s="267" t="str">
        <f xml:space="preserve"> UPPER( TRIM( MID(IO[[#This Row],[Description]],23,22)))</f>
        <v/>
      </c>
      <c r="O173" s="267" t="str">
        <f>UPPER( TRIM( MID(IO[[#This Row],[Description]],45,22)))</f>
        <v/>
      </c>
      <c r="U173" s="267"/>
      <c r="V173" s="267"/>
      <c r="W173" s="267"/>
      <c r="X173" s="267"/>
      <c r="Y173" s="267"/>
    </row>
    <row r="174" spans="2:25" x14ac:dyDescent="0.4">
      <c r="B174" s="267">
        <v>172</v>
      </c>
      <c r="L174" s="267" t="str">
        <f>IF(ISBLANK(IO[[#This Row],[Base_Tag]]),"",_xlfn.TEXTJOIN("_",,IO[[#This Row],[Prefix]:[Suffix]]))</f>
        <v/>
      </c>
      <c r="M174" s="267" t="str">
        <f xml:space="preserve"> UPPER(TRIM( MID(IO[[#This Row],[Description]],1,22)))</f>
        <v/>
      </c>
      <c r="N174" s="267" t="str">
        <f xml:space="preserve"> UPPER( TRIM( MID(IO[[#This Row],[Description]],23,22)))</f>
        <v/>
      </c>
      <c r="O174" s="267" t="str">
        <f>UPPER( TRIM( MID(IO[[#This Row],[Description]],45,22)))</f>
        <v/>
      </c>
      <c r="U174" s="267"/>
      <c r="V174" s="267"/>
      <c r="W174" s="267"/>
      <c r="X174" s="267"/>
      <c r="Y174" s="267"/>
    </row>
    <row r="175" spans="2:25" x14ac:dyDescent="0.4">
      <c r="B175" s="267">
        <v>173</v>
      </c>
      <c r="L175" s="267" t="str">
        <f>IF(ISBLANK(IO[[#This Row],[Base_Tag]]),"",_xlfn.TEXTJOIN("_",,IO[[#This Row],[Prefix]:[Suffix]]))</f>
        <v/>
      </c>
      <c r="M175" s="267" t="str">
        <f xml:space="preserve"> UPPER(TRIM( MID(IO[[#This Row],[Description]],1,22)))</f>
        <v/>
      </c>
      <c r="N175" s="267" t="str">
        <f xml:space="preserve"> UPPER( TRIM( MID(IO[[#This Row],[Description]],23,22)))</f>
        <v/>
      </c>
      <c r="O175" s="267" t="str">
        <f>UPPER( TRIM( MID(IO[[#This Row],[Description]],45,22)))</f>
        <v/>
      </c>
      <c r="U175" s="267"/>
      <c r="V175" s="267"/>
      <c r="W175" s="267"/>
      <c r="X175" s="267"/>
      <c r="Y175" s="267"/>
    </row>
    <row r="176" spans="2:25" x14ac:dyDescent="0.4">
      <c r="B176" s="267">
        <v>174</v>
      </c>
      <c r="L176" s="267" t="str">
        <f>IF(ISBLANK(IO[[#This Row],[Base_Tag]]),"",_xlfn.TEXTJOIN("_",,IO[[#This Row],[Prefix]:[Suffix]]))</f>
        <v/>
      </c>
      <c r="M176" s="267" t="str">
        <f xml:space="preserve"> UPPER(TRIM( MID(IO[[#This Row],[Description]],1,22)))</f>
        <v/>
      </c>
      <c r="N176" s="267" t="str">
        <f xml:space="preserve"> UPPER( TRIM( MID(IO[[#This Row],[Description]],23,22)))</f>
        <v/>
      </c>
      <c r="O176" s="267" t="str">
        <f>UPPER( TRIM( MID(IO[[#This Row],[Description]],45,22)))</f>
        <v/>
      </c>
      <c r="U176" s="267"/>
      <c r="V176" s="267"/>
      <c r="W176" s="267"/>
      <c r="X176" s="267"/>
      <c r="Y176" s="267"/>
    </row>
    <row r="177" spans="2:25" x14ac:dyDescent="0.4">
      <c r="B177" s="267">
        <v>175</v>
      </c>
      <c r="L177" s="267" t="str">
        <f>IF(ISBLANK(IO[[#This Row],[Base_Tag]]),"",_xlfn.TEXTJOIN("_",,IO[[#This Row],[Prefix]:[Suffix]]))</f>
        <v/>
      </c>
      <c r="M177" s="267" t="str">
        <f xml:space="preserve"> UPPER(TRIM( MID(IO[[#This Row],[Description]],1,22)))</f>
        <v/>
      </c>
      <c r="N177" s="267" t="str">
        <f xml:space="preserve"> UPPER( TRIM( MID(IO[[#This Row],[Description]],23,22)))</f>
        <v/>
      </c>
      <c r="O177" s="267" t="str">
        <f>UPPER( TRIM( MID(IO[[#This Row],[Description]],45,22)))</f>
        <v/>
      </c>
      <c r="U177" s="267"/>
      <c r="V177" s="267"/>
      <c r="W177" s="267"/>
      <c r="X177" s="267"/>
      <c r="Y177" s="267"/>
    </row>
    <row r="178" spans="2:25" x14ac:dyDescent="0.4">
      <c r="B178" s="267">
        <v>176</v>
      </c>
      <c r="L178" s="267" t="str">
        <f>IF(ISBLANK(IO[[#This Row],[Base_Tag]]),"",_xlfn.TEXTJOIN("_",,IO[[#This Row],[Prefix]:[Suffix]]))</f>
        <v/>
      </c>
      <c r="M178" s="267" t="str">
        <f xml:space="preserve"> UPPER(TRIM( MID(IO[[#This Row],[Description]],1,22)))</f>
        <v/>
      </c>
      <c r="N178" s="267" t="str">
        <f xml:space="preserve"> UPPER( TRIM( MID(IO[[#This Row],[Description]],23,22)))</f>
        <v/>
      </c>
      <c r="O178" s="267" t="str">
        <f>UPPER( TRIM( MID(IO[[#This Row],[Description]],45,22)))</f>
        <v/>
      </c>
      <c r="U178" s="267"/>
      <c r="V178" s="267"/>
      <c r="W178" s="267"/>
      <c r="X178" s="267"/>
      <c r="Y178" s="267"/>
    </row>
    <row r="179" spans="2:25" x14ac:dyDescent="0.4">
      <c r="B179" s="267">
        <v>177</v>
      </c>
      <c r="L179" s="267" t="str">
        <f>IF(ISBLANK(IO[[#This Row],[Base_Tag]]),"",_xlfn.TEXTJOIN("_",,IO[[#This Row],[Prefix]:[Suffix]]))</f>
        <v/>
      </c>
      <c r="M179" s="267" t="str">
        <f xml:space="preserve"> UPPER(TRIM( MID(IO[[#This Row],[Description]],1,22)))</f>
        <v/>
      </c>
      <c r="N179" s="267" t="str">
        <f xml:space="preserve"> UPPER( TRIM( MID(IO[[#This Row],[Description]],23,22)))</f>
        <v/>
      </c>
      <c r="O179" s="267" t="str">
        <f>UPPER( TRIM( MID(IO[[#This Row],[Description]],45,22)))</f>
        <v/>
      </c>
      <c r="U179" s="267"/>
      <c r="V179" s="267"/>
      <c r="W179" s="267"/>
      <c r="X179" s="267"/>
      <c r="Y179" s="267"/>
    </row>
    <row r="180" spans="2:25" x14ac:dyDescent="0.4">
      <c r="B180" s="267">
        <v>178</v>
      </c>
      <c r="L180" s="267" t="str">
        <f>IF(ISBLANK(IO[[#This Row],[Base_Tag]]),"",_xlfn.TEXTJOIN("_",,IO[[#This Row],[Prefix]:[Suffix]]))</f>
        <v/>
      </c>
      <c r="M180" s="267" t="str">
        <f xml:space="preserve"> UPPER(TRIM( MID(IO[[#This Row],[Description]],1,22)))</f>
        <v/>
      </c>
      <c r="N180" s="267" t="str">
        <f xml:space="preserve"> UPPER( TRIM( MID(IO[[#This Row],[Description]],23,22)))</f>
        <v/>
      </c>
      <c r="O180" s="267" t="str">
        <f>UPPER( TRIM( MID(IO[[#This Row],[Description]],45,22)))</f>
        <v/>
      </c>
      <c r="U180" s="267"/>
      <c r="V180" s="267"/>
      <c r="W180" s="267"/>
      <c r="X180" s="267"/>
      <c r="Y180" s="267"/>
    </row>
    <row r="181" spans="2:25" x14ac:dyDescent="0.4">
      <c r="B181" s="267">
        <v>179</v>
      </c>
      <c r="L181" s="267" t="str">
        <f>IF(ISBLANK(IO[[#This Row],[Base_Tag]]),"",_xlfn.TEXTJOIN("_",,IO[[#This Row],[Prefix]:[Suffix]]))</f>
        <v/>
      </c>
      <c r="M181" s="267" t="str">
        <f xml:space="preserve"> UPPER(TRIM( MID(IO[[#This Row],[Description]],1,22)))</f>
        <v/>
      </c>
      <c r="N181" s="267" t="str">
        <f xml:space="preserve"> UPPER( TRIM( MID(IO[[#This Row],[Description]],23,22)))</f>
        <v/>
      </c>
      <c r="O181" s="267" t="str">
        <f>UPPER( TRIM( MID(IO[[#This Row],[Description]],45,22)))</f>
        <v/>
      </c>
      <c r="U181" s="267"/>
      <c r="V181" s="267"/>
      <c r="W181" s="267"/>
      <c r="X181" s="267"/>
      <c r="Y181" s="267"/>
    </row>
    <row r="182" spans="2:25" x14ac:dyDescent="0.4">
      <c r="B182" s="267">
        <v>180</v>
      </c>
      <c r="L182" s="267" t="str">
        <f>IF(ISBLANK(IO[[#This Row],[Base_Tag]]),"",_xlfn.TEXTJOIN("_",,IO[[#This Row],[Prefix]:[Suffix]]))</f>
        <v/>
      </c>
      <c r="M182" s="267" t="str">
        <f xml:space="preserve"> UPPER(TRIM( MID(IO[[#This Row],[Description]],1,22)))</f>
        <v/>
      </c>
      <c r="N182" s="267" t="str">
        <f xml:space="preserve"> UPPER( TRIM( MID(IO[[#This Row],[Description]],23,22)))</f>
        <v/>
      </c>
      <c r="O182" s="267" t="str">
        <f>UPPER( TRIM( MID(IO[[#This Row],[Description]],45,22)))</f>
        <v/>
      </c>
      <c r="U182" s="267"/>
      <c r="V182" s="267"/>
      <c r="W182" s="267"/>
      <c r="X182" s="267"/>
      <c r="Y182" s="267"/>
    </row>
    <row r="183" spans="2:25" x14ac:dyDescent="0.4">
      <c r="B183" s="267">
        <v>181</v>
      </c>
      <c r="L183" s="267" t="str">
        <f>IF(ISBLANK(IO[[#This Row],[Base_Tag]]),"",_xlfn.TEXTJOIN("_",,IO[[#This Row],[Prefix]:[Suffix]]))</f>
        <v/>
      </c>
      <c r="M183" s="267" t="str">
        <f xml:space="preserve"> UPPER(TRIM( MID(IO[[#This Row],[Description]],1,22)))</f>
        <v/>
      </c>
      <c r="N183" s="267" t="str">
        <f xml:space="preserve"> UPPER( TRIM( MID(IO[[#This Row],[Description]],23,22)))</f>
        <v/>
      </c>
      <c r="O183" s="267" t="str">
        <f>UPPER( TRIM( MID(IO[[#This Row],[Description]],45,22)))</f>
        <v/>
      </c>
      <c r="U183" s="267"/>
      <c r="V183" s="267"/>
      <c r="W183" s="267"/>
      <c r="X183" s="267"/>
      <c r="Y183" s="267"/>
    </row>
    <row r="184" spans="2:25" x14ac:dyDescent="0.4">
      <c r="B184" s="267">
        <v>182</v>
      </c>
      <c r="L184" s="267" t="str">
        <f>IF(ISBLANK(IO[[#This Row],[Base_Tag]]),"",_xlfn.TEXTJOIN("_",,IO[[#This Row],[Prefix]:[Suffix]]))</f>
        <v/>
      </c>
      <c r="M184" s="267" t="str">
        <f xml:space="preserve"> UPPER(TRIM( MID(IO[[#This Row],[Description]],1,22)))</f>
        <v/>
      </c>
      <c r="N184" s="267" t="str">
        <f xml:space="preserve"> UPPER( TRIM( MID(IO[[#This Row],[Description]],23,22)))</f>
        <v/>
      </c>
      <c r="O184" s="267" t="str">
        <f>UPPER( TRIM( MID(IO[[#This Row],[Description]],45,22)))</f>
        <v/>
      </c>
      <c r="U184" s="267"/>
      <c r="V184" s="267"/>
      <c r="W184" s="267"/>
      <c r="X184" s="267"/>
      <c r="Y184" s="267"/>
    </row>
    <row r="185" spans="2:25" x14ac:dyDescent="0.4">
      <c r="B185" s="267">
        <v>183</v>
      </c>
      <c r="L185" s="267" t="str">
        <f>IF(ISBLANK(IO[[#This Row],[Base_Tag]]),"",_xlfn.TEXTJOIN("_",,IO[[#This Row],[Prefix]:[Suffix]]))</f>
        <v/>
      </c>
      <c r="M185" s="267" t="str">
        <f xml:space="preserve"> UPPER(TRIM( MID(IO[[#This Row],[Description]],1,22)))</f>
        <v/>
      </c>
      <c r="N185" s="267" t="str">
        <f xml:space="preserve"> UPPER( TRIM( MID(IO[[#This Row],[Description]],23,22)))</f>
        <v/>
      </c>
      <c r="O185" s="267" t="str">
        <f>UPPER( TRIM( MID(IO[[#This Row],[Description]],45,22)))</f>
        <v/>
      </c>
      <c r="U185" s="267"/>
      <c r="V185" s="267"/>
      <c r="W185" s="267"/>
      <c r="X185" s="267"/>
      <c r="Y185" s="267"/>
    </row>
    <row r="186" spans="2:25" x14ac:dyDescent="0.4">
      <c r="B186" s="267">
        <v>184</v>
      </c>
      <c r="L186" s="267" t="str">
        <f>IF(ISBLANK(IO[[#This Row],[Base_Tag]]),"",_xlfn.TEXTJOIN("_",,IO[[#This Row],[Prefix]:[Suffix]]))</f>
        <v/>
      </c>
      <c r="M186" s="267" t="str">
        <f xml:space="preserve"> UPPER(TRIM( MID(IO[[#This Row],[Description]],1,22)))</f>
        <v/>
      </c>
      <c r="N186" s="267" t="str">
        <f xml:space="preserve"> UPPER( TRIM( MID(IO[[#This Row],[Description]],23,22)))</f>
        <v/>
      </c>
      <c r="O186" s="267" t="str">
        <f>UPPER( TRIM( MID(IO[[#This Row],[Description]],45,22)))</f>
        <v/>
      </c>
      <c r="U186" s="267"/>
      <c r="V186" s="267"/>
      <c r="W186" s="267"/>
      <c r="X186" s="267"/>
      <c r="Y186" s="267"/>
    </row>
    <row r="187" spans="2:25" x14ac:dyDescent="0.4">
      <c r="B187" s="267">
        <v>185</v>
      </c>
      <c r="L187" s="267" t="str">
        <f>IF(ISBLANK(IO[[#This Row],[Base_Tag]]),"",_xlfn.TEXTJOIN("_",,IO[[#This Row],[Prefix]:[Suffix]]))</f>
        <v/>
      </c>
      <c r="M187" s="267" t="str">
        <f xml:space="preserve"> UPPER(TRIM( MID(IO[[#This Row],[Description]],1,22)))</f>
        <v/>
      </c>
      <c r="N187" s="267" t="str">
        <f xml:space="preserve"> UPPER( TRIM( MID(IO[[#This Row],[Description]],23,22)))</f>
        <v/>
      </c>
      <c r="O187" s="267" t="str">
        <f>UPPER( TRIM( MID(IO[[#This Row],[Description]],45,22)))</f>
        <v/>
      </c>
      <c r="U187" s="267"/>
      <c r="V187" s="267"/>
      <c r="W187" s="267"/>
      <c r="X187" s="267"/>
      <c r="Y187" s="267"/>
    </row>
    <row r="188" spans="2:25" x14ac:dyDescent="0.4">
      <c r="B188" s="267">
        <v>186</v>
      </c>
      <c r="L188" s="267" t="str">
        <f>IF(ISBLANK(IO[[#This Row],[Base_Tag]]),"",_xlfn.TEXTJOIN("_",,IO[[#This Row],[Prefix]:[Suffix]]))</f>
        <v/>
      </c>
      <c r="M188" s="267" t="str">
        <f xml:space="preserve"> UPPER(TRIM( MID(IO[[#This Row],[Description]],1,22)))</f>
        <v/>
      </c>
      <c r="N188" s="267" t="str">
        <f xml:space="preserve"> UPPER( TRIM( MID(IO[[#This Row],[Description]],23,22)))</f>
        <v/>
      </c>
      <c r="O188" s="267" t="str">
        <f>UPPER( TRIM( MID(IO[[#This Row],[Description]],45,22)))</f>
        <v/>
      </c>
      <c r="U188" s="267"/>
      <c r="V188" s="267"/>
      <c r="W188" s="267"/>
      <c r="X188" s="267"/>
      <c r="Y188" s="267"/>
    </row>
    <row r="189" spans="2:25" x14ac:dyDescent="0.4">
      <c r="B189" s="267">
        <v>187</v>
      </c>
      <c r="L189" s="267" t="str">
        <f>IF(ISBLANK(IO[[#This Row],[Base_Tag]]),"",_xlfn.TEXTJOIN("_",,IO[[#This Row],[Prefix]:[Suffix]]))</f>
        <v/>
      </c>
      <c r="M189" s="267" t="str">
        <f xml:space="preserve"> UPPER(TRIM( MID(IO[[#This Row],[Description]],1,22)))</f>
        <v/>
      </c>
      <c r="N189" s="267" t="str">
        <f xml:space="preserve"> UPPER( TRIM( MID(IO[[#This Row],[Description]],23,22)))</f>
        <v/>
      </c>
      <c r="O189" s="267" t="str">
        <f>UPPER( TRIM( MID(IO[[#This Row],[Description]],45,22)))</f>
        <v/>
      </c>
      <c r="U189" s="267"/>
      <c r="V189" s="267"/>
      <c r="W189" s="267"/>
      <c r="X189" s="267"/>
      <c r="Y189" s="267"/>
    </row>
    <row r="190" spans="2:25" x14ac:dyDescent="0.4">
      <c r="B190" s="267">
        <v>188</v>
      </c>
      <c r="L190" s="267" t="str">
        <f>IF(ISBLANK(IO[[#This Row],[Base_Tag]]),"",_xlfn.TEXTJOIN("_",,IO[[#This Row],[Prefix]:[Suffix]]))</f>
        <v/>
      </c>
      <c r="M190" s="267" t="str">
        <f xml:space="preserve"> UPPER(TRIM( MID(IO[[#This Row],[Description]],1,22)))</f>
        <v/>
      </c>
      <c r="N190" s="267" t="str">
        <f xml:space="preserve"> UPPER( TRIM( MID(IO[[#This Row],[Description]],23,22)))</f>
        <v/>
      </c>
      <c r="O190" s="267" t="str">
        <f>UPPER( TRIM( MID(IO[[#This Row],[Description]],45,22)))</f>
        <v/>
      </c>
      <c r="U190" s="267"/>
      <c r="V190" s="267"/>
      <c r="W190" s="267"/>
      <c r="X190" s="267"/>
      <c r="Y190" s="267"/>
    </row>
    <row r="191" spans="2:25" x14ac:dyDescent="0.4">
      <c r="B191" s="267">
        <v>189</v>
      </c>
      <c r="L191" s="267" t="str">
        <f>IF(ISBLANK(IO[[#This Row],[Base_Tag]]),"",_xlfn.TEXTJOIN("_",,IO[[#This Row],[Prefix]:[Suffix]]))</f>
        <v/>
      </c>
      <c r="M191" s="267" t="str">
        <f xml:space="preserve"> UPPER(TRIM( MID(IO[[#This Row],[Description]],1,22)))</f>
        <v/>
      </c>
      <c r="N191" s="267" t="str">
        <f xml:space="preserve"> UPPER( TRIM( MID(IO[[#This Row],[Description]],23,22)))</f>
        <v/>
      </c>
      <c r="O191" s="267" t="str">
        <f>UPPER( TRIM( MID(IO[[#This Row],[Description]],45,22)))</f>
        <v/>
      </c>
      <c r="U191" s="267"/>
      <c r="V191" s="267"/>
      <c r="W191" s="267"/>
      <c r="X191" s="267"/>
      <c r="Y191" s="267"/>
    </row>
    <row r="192" spans="2:25" x14ac:dyDescent="0.4">
      <c r="B192" s="267">
        <v>190</v>
      </c>
      <c r="L192" s="267" t="str">
        <f>IF(ISBLANK(IO[[#This Row],[Base_Tag]]),"",_xlfn.TEXTJOIN("_",,IO[[#This Row],[Prefix]:[Suffix]]))</f>
        <v/>
      </c>
      <c r="M192" s="267" t="str">
        <f xml:space="preserve"> UPPER(TRIM( MID(IO[[#This Row],[Description]],1,22)))</f>
        <v/>
      </c>
      <c r="N192" s="267" t="str">
        <f xml:space="preserve"> UPPER( TRIM( MID(IO[[#This Row],[Description]],23,22)))</f>
        <v/>
      </c>
      <c r="O192" s="267" t="str">
        <f>UPPER( TRIM( MID(IO[[#This Row],[Description]],45,22)))</f>
        <v/>
      </c>
      <c r="U192" s="267"/>
      <c r="V192" s="267"/>
      <c r="W192" s="267"/>
      <c r="X192" s="267"/>
      <c r="Y192" s="267"/>
    </row>
    <row r="193" spans="2:25" x14ac:dyDescent="0.4">
      <c r="B193" s="267">
        <v>191</v>
      </c>
      <c r="L193" s="267" t="str">
        <f>IF(ISBLANK(IO[[#This Row],[Base_Tag]]),"",_xlfn.TEXTJOIN("_",,IO[[#This Row],[Prefix]:[Suffix]]))</f>
        <v/>
      </c>
      <c r="M193" s="267" t="str">
        <f xml:space="preserve"> UPPER(TRIM( MID(IO[[#This Row],[Description]],1,22)))</f>
        <v/>
      </c>
      <c r="N193" s="267" t="str">
        <f xml:space="preserve"> UPPER( TRIM( MID(IO[[#This Row],[Description]],23,22)))</f>
        <v/>
      </c>
      <c r="O193" s="267" t="str">
        <f>UPPER( TRIM( MID(IO[[#This Row],[Description]],45,22)))</f>
        <v/>
      </c>
      <c r="U193" s="267"/>
      <c r="V193" s="267"/>
      <c r="W193" s="267"/>
      <c r="X193" s="267"/>
      <c r="Y193" s="267"/>
    </row>
    <row r="194" spans="2:25" x14ac:dyDescent="0.4">
      <c r="B194" s="267">
        <v>192</v>
      </c>
      <c r="L194" s="267" t="str">
        <f>IF(ISBLANK(IO[[#This Row],[Base_Tag]]),"",_xlfn.TEXTJOIN("_",,IO[[#This Row],[Prefix]:[Suffix]]))</f>
        <v/>
      </c>
      <c r="M194" s="267" t="str">
        <f xml:space="preserve"> UPPER(TRIM( MID(IO[[#This Row],[Description]],1,22)))</f>
        <v/>
      </c>
      <c r="N194" s="267" t="str">
        <f xml:space="preserve"> UPPER( TRIM( MID(IO[[#This Row],[Description]],23,22)))</f>
        <v/>
      </c>
      <c r="O194" s="267" t="str">
        <f>UPPER( TRIM( MID(IO[[#This Row],[Description]],45,22)))</f>
        <v/>
      </c>
      <c r="U194" s="267"/>
      <c r="V194" s="267"/>
      <c r="W194" s="267"/>
      <c r="X194" s="267"/>
      <c r="Y194" s="267"/>
    </row>
    <row r="195" spans="2:25" x14ac:dyDescent="0.4">
      <c r="B195" s="267">
        <v>193</v>
      </c>
      <c r="L195" s="267" t="str">
        <f>IF(ISBLANK(IO[[#This Row],[Base_Tag]]),"",_xlfn.TEXTJOIN("_",,IO[[#This Row],[Prefix]:[Suffix]]))</f>
        <v/>
      </c>
      <c r="M195" s="267" t="str">
        <f xml:space="preserve"> UPPER(TRIM( MID(IO[[#This Row],[Description]],1,22)))</f>
        <v/>
      </c>
      <c r="N195" s="267" t="str">
        <f xml:space="preserve"> UPPER( TRIM( MID(IO[[#This Row],[Description]],23,22)))</f>
        <v/>
      </c>
      <c r="O195" s="267" t="str">
        <f>UPPER( TRIM( MID(IO[[#This Row],[Description]],45,22)))</f>
        <v/>
      </c>
      <c r="U195" s="267"/>
      <c r="V195" s="267"/>
      <c r="W195" s="267"/>
      <c r="X195" s="267"/>
      <c r="Y195" s="267"/>
    </row>
    <row r="196" spans="2:25" x14ac:dyDescent="0.4">
      <c r="B196" s="267">
        <v>194</v>
      </c>
      <c r="L196" s="267" t="str">
        <f>IF(ISBLANK(IO[[#This Row],[Base_Tag]]),"",_xlfn.TEXTJOIN("_",,IO[[#This Row],[Prefix]:[Suffix]]))</f>
        <v/>
      </c>
      <c r="M196" s="267" t="str">
        <f xml:space="preserve"> UPPER(TRIM( MID(IO[[#This Row],[Description]],1,22)))</f>
        <v/>
      </c>
      <c r="N196" s="267" t="str">
        <f xml:space="preserve"> UPPER( TRIM( MID(IO[[#This Row],[Description]],23,22)))</f>
        <v/>
      </c>
      <c r="O196" s="267" t="str">
        <f>UPPER( TRIM( MID(IO[[#This Row],[Description]],45,22)))</f>
        <v/>
      </c>
      <c r="U196" s="267"/>
      <c r="V196" s="267"/>
      <c r="W196" s="267"/>
      <c r="X196" s="267"/>
      <c r="Y196" s="267"/>
    </row>
    <row r="197" spans="2:25" x14ac:dyDescent="0.4">
      <c r="B197" s="267">
        <v>195</v>
      </c>
      <c r="L197" s="267" t="str">
        <f>IF(ISBLANK(IO[[#This Row],[Base_Tag]]),"",_xlfn.TEXTJOIN("_",,IO[[#This Row],[Prefix]:[Suffix]]))</f>
        <v/>
      </c>
      <c r="M197" s="267" t="str">
        <f xml:space="preserve"> UPPER(TRIM( MID(IO[[#This Row],[Description]],1,22)))</f>
        <v/>
      </c>
      <c r="N197" s="267" t="str">
        <f xml:space="preserve"> UPPER( TRIM( MID(IO[[#This Row],[Description]],23,22)))</f>
        <v/>
      </c>
      <c r="O197" s="267" t="str">
        <f>UPPER( TRIM( MID(IO[[#This Row],[Description]],45,22)))</f>
        <v/>
      </c>
      <c r="U197" s="267"/>
      <c r="V197" s="267"/>
      <c r="W197" s="267"/>
      <c r="X197" s="267"/>
      <c r="Y197" s="267"/>
    </row>
    <row r="198" spans="2:25" x14ac:dyDescent="0.4">
      <c r="B198" s="267">
        <v>196</v>
      </c>
      <c r="L198" s="267" t="str">
        <f>IF(ISBLANK(IO[[#This Row],[Base_Tag]]),"",_xlfn.TEXTJOIN("_",,IO[[#This Row],[Prefix]:[Suffix]]))</f>
        <v/>
      </c>
      <c r="M198" s="267" t="str">
        <f xml:space="preserve"> UPPER(TRIM( MID(IO[[#This Row],[Description]],1,22)))</f>
        <v/>
      </c>
      <c r="N198" s="267" t="str">
        <f xml:space="preserve"> UPPER( TRIM( MID(IO[[#This Row],[Description]],23,22)))</f>
        <v/>
      </c>
      <c r="O198" s="267" t="str">
        <f>UPPER( TRIM( MID(IO[[#This Row],[Description]],45,22)))</f>
        <v/>
      </c>
      <c r="U198" s="267"/>
      <c r="V198" s="267"/>
      <c r="W198" s="267"/>
      <c r="X198" s="267"/>
      <c r="Y198" s="267"/>
    </row>
    <row r="199" spans="2:25" x14ac:dyDescent="0.4">
      <c r="B199" s="267">
        <v>197</v>
      </c>
      <c r="L199" s="267" t="str">
        <f>IF(ISBLANK(IO[[#This Row],[Base_Tag]]),"",_xlfn.TEXTJOIN("_",,IO[[#This Row],[Prefix]:[Suffix]]))</f>
        <v/>
      </c>
      <c r="M199" s="267" t="str">
        <f xml:space="preserve"> UPPER(TRIM( MID(IO[[#This Row],[Description]],1,22)))</f>
        <v/>
      </c>
      <c r="N199" s="267" t="str">
        <f xml:space="preserve"> UPPER( TRIM( MID(IO[[#This Row],[Description]],23,22)))</f>
        <v/>
      </c>
      <c r="O199" s="267" t="str">
        <f>UPPER( TRIM( MID(IO[[#This Row],[Description]],45,22)))</f>
        <v/>
      </c>
      <c r="U199" s="267"/>
      <c r="V199" s="267"/>
      <c r="W199" s="267"/>
      <c r="X199" s="267"/>
      <c r="Y199" s="267"/>
    </row>
    <row r="200" spans="2:25" x14ac:dyDescent="0.4">
      <c r="B200" s="267">
        <v>198</v>
      </c>
      <c r="L200" s="267" t="str">
        <f>IF(ISBLANK(IO[[#This Row],[Base_Tag]]),"",_xlfn.TEXTJOIN("_",,IO[[#This Row],[Prefix]:[Suffix]]))</f>
        <v/>
      </c>
      <c r="M200" s="267" t="str">
        <f xml:space="preserve"> UPPER(TRIM( MID(IO[[#This Row],[Description]],1,22)))</f>
        <v/>
      </c>
      <c r="N200" s="267" t="str">
        <f xml:space="preserve"> UPPER( TRIM( MID(IO[[#This Row],[Description]],23,22)))</f>
        <v/>
      </c>
      <c r="O200" s="267" t="str">
        <f>UPPER( TRIM( MID(IO[[#This Row],[Description]],45,22)))</f>
        <v/>
      </c>
      <c r="U200" s="267"/>
      <c r="V200" s="267"/>
      <c r="W200" s="267"/>
      <c r="X200" s="267"/>
      <c r="Y200" s="267"/>
    </row>
    <row r="201" spans="2:25" x14ac:dyDescent="0.4">
      <c r="B201" s="267">
        <v>199</v>
      </c>
      <c r="L201" s="267" t="str">
        <f>IF(ISBLANK(IO[[#This Row],[Base_Tag]]),"",_xlfn.TEXTJOIN("_",,IO[[#This Row],[Prefix]:[Suffix]]))</f>
        <v/>
      </c>
      <c r="M201" s="267" t="str">
        <f xml:space="preserve"> UPPER(TRIM( MID(IO[[#This Row],[Description]],1,22)))</f>
        <v/>
      </c>
      <c r="N201" s="267" t="str">
        <f xml:space="preserve"> UPPER( TRIM( MID(IO[[#This Row],[Description]],23,22)))</f>
        <v/>
      </c>
      <c r="O201" s="267" t="str">
        <f>UPPER( TRIM( MID(IO[[#This Row],[Description]],45,22)))</f>
        <v/>
      </c>
      <c r="U201" s="267"/>
      <c r="V201" s="267"/>
      <c r="W201" s="267"/>
      <c r="X201" s="267"/>
      <c r="Y201" s="267"/>
    </row>
    <row r="202" spans="2:25" x14ac:dyDescent="0.4">
      <c r="B202" s="267">
        <v>200</v>
      </c>
      <c r="L202" s="267" t="str">
        <f>IF(ISBLANK(IO[[#This Row],[Base_Tag]]),"",_xlfn.TEXTJOIN("_",,IO[[#This Row],[Prefix]:[Suffix]]))</f>
        <v/>
      </c>
      <c r="M202" s="267" t="str">
        <f xml:space="preserve"> UPPER(TRIM( MID(IO[[#This Row],[Description]],1,22)))</f>
        <v/>
      </c>
      <c r="N202" s="267" t="str">
        <f xml:space="preserve"> UPPER( TRIM( MID(IO[[#This Row],[Description]],23,22)))</f>
        <v/>
      </c>
      <c r="O202" s="267" t="str">
        <f>UPPER( TRIM( MID(IO[[#This Row],[Description]],45,22)))</f>
        <v/>
      </c>
      <c r="U202" s="267"/>
      <c r="V202" s="267"/>
      <c r="W202" s="267"/>
      <c r="X202" s="267"/>
      <c r="Y202" s="267"/>
    </row>
    <row r="203" spans="2:25" x14ac:dyDescent="0.4">
      <c r="B203" s="267">
        <v>201</v>
      </c>
      <c r="L203" s="267" t="str">
        <f>IF(ISBLANK(IO[[#This Row],[Base_Tag]]),"",_xlfn.TEXTJOIN("_",,IO[[#This Row],[Prefix]:[Suffix]]))</f>
        <v/>
      </c>
      <c r="M203" s="267" t="str">
        <f xml:space="preserve"> UPPER(TRIM( MID(IO[[#This Row],[Description]],1,22)))</f>
        <v/>
      </c>
      <c r="N203" s="267" t="str">
        <f xml:space="preserve"> UPPER( TRIM( MID(IO[[#This Row],[Description]],23,22)))</f>
        <v/>
      </c>
      <c r="O203" s="267" t="str">
        <f>UPPER( TRIM( MID(IO[[#This Row],[Description]],45,22)))</f>
        <v/>
      </c>
      <c r="U203" s="267"/>
      <c r="V203" s="267"/>
      <c r="W203" s="267"/>
      <c r="X203" s="267"/>
      <c r="Y203" s="267"/>
    </row>
    <row r="204" spans="2:25" x14ac:dyDescent="0.4">
      <c r="B204" s="267">
        <v>202</v>
      </c>
      <c r="L204" s="267" t="str">
        <f>IF(ISBLANK(IO[[#This Row],[Base_Tag]]),"",_xlfn.TEXTJOIN("_",,IO[[#This Row],[Prefix]:[Suffix]]))</f>
        <v/>
      </c>
      <c r="M204" s="267" t="str">
        <f xml:space="preserve"> UPPER(TRIM( MID(IO[[#This Row],[Description]],1,22)))</f>
        <v/>
      </c>
      <c r="N204" s="267" t="str">
        <f xml:space="preserve"> UPPER( TRIM( MID(IO[[#This Row],[Description]],23,22)))</f>
        <v/>
      </c>
      <c r="O204" s="267" t="str">
        <f>UPPER( TRIM( MID(IO[[#This Row],[Description]],45,22)))</f>
        <v/>
      </c>
      <c r="U204" s="267"/>
      <c r="V204" s="267"/>
      <c r="W204" s="267"/>
      <c r="X204" s="267"/>
      <c r="Y204" s="267"/>
    </row>
    <row r="205" spans="2:25" x14ac:dyDescent="0.4">
      <c r="B205" s="267">
        <v>203</v>
      </c>
      <c r="L205" s="267" t="str">
        <f>IF(ISBLANK(IO[[#This Row],[Base_Tag]]),"",_xlfn.TEXTJOIN("_",,IO[[#This Row],[Prefix]:[Suffix]]))</f>
        <v/>
      </c>
      <c r="M205" s="267" t="str">
        <f xml:space="preserve"> UPPER(TRIM( MID(IO[[#This Row],[Description]],1,22)))</f>
        <v/>
      </c>
      <c r="N205" s="267" t="str">
        <f xml:space="preserve"> UPPER( TRIM( MID(IO[[#This Row],[Description]],23,22)))</f>
        <v/>
      </c>
      <c r="O205" s="267" t="str">
        <f>UPPER( TRIM( MID(IO[[#This Row],[Description]],45,22)))</f>
        <v/>
      </c>
      <c r="U205" s="267"/>
      <c r="V205" s="267"/>
      <c r="W205" s="267"/>
      <c r="X205" s="267"/>
      <c r="Y205" s="267"/>
    </row>
    <row r="206" spans="2:25" x14ac:dyDescent="0.4">
      <c r="B206" s="267">
        <v>204</v>
      </c>
      <c r="L206" s="267" t="str">
        <f>IF(ISBLANK(IO[[#This Row],[Base_Tag]]),"",_xlfn.TEXTJOIN("_",,IO[[#This Row],[Prefix]:[Suffix]]))</f>
        <v/>
      </c>
      <c r="M206" s="267" t="str">
        <f xml:space="preserve"> UPPER(TRIM( MID(IO[[#This Row],[Description]],1,22)))</f>
        <v/>
      </c>
      <c r="N206" s="267" t="str">
        <f xml:space="preserve"> UPPER( TRIM( MID(IO[[#This Row],[Description]],23,22)))</f>
        <v/>
      </c>
      <c r="O206" s="267" t="str">
        <f>UPPER( TRIM( MID(IO[[#This Row],[Description]],45,22)))</f>
        <v/>
      </c>
      <c r="U206" s="267"/>
      <c r="V206" s="267"/>
      <c r="W206" s="267"/>
      <c r="X206" s="267"/>
      <c r="Y206" s="267"/>
    </row>
    <row r="207" spans="2:25" x14ac:dyDescent="0.4">
      <c r="B207" s="267">
        <v>205</v>
      </c>
      <c r="L207" s="267" t="str">
        <f>IF(ISBLANK(IO[[#This Row],[Base_Tag]]),"",_xlfn.TEXTJOIN("_",,IO[[#This Row],[Prefix]:[Suffix]]))</f>
        <v/>
      </c>
      <c r="M207" s="267" t="str">
        <f xml:space="preserve"> UPPER(TRIM( MID(IO[[#This Row],[Description]],1,22)))</f>
        <v/>
      </c>
      <c r="N207" s="267" t="str">
        <f xml:space="preserve"> UPPER( TRIM( MID(IO[[#This Row],[Description]],23,22)))</f>
        <v/>
      </c>
      <c r="O207" s="267" t="str">
        <f>UPPER( TRIM( MID(IO[[#This Row],[Description]],45,22)))</f>
        <v/>
      </c>
      <c r="U207" s="267"/>
      <c r="V207" s="267"/>
      <c r="W207" s="267"/>
      <c r="X207" s="267"/>
      <c r="Y207" s="267"/>
    </row>
    <row r="208" spans="2:25" x14ac:dyDescent="0.4">
      <c r="B208" s="267">
        <v>206</v>
      </c>
      <c r="L208" s="267" t="str">
        <f>IF(ISBLANK(IO[[#This Row],[Base_Tag]]),"",_xlfn.TEXTJOIN("_",,IO[[#This Row],[Prefix]:[Suffix]]))</f>
        <v/>
      </c>
      <c r="M208" s="267" t="str">
        <f xml:space="preserve"> UPPER(TRIM( MID(IO[[#This Row],[Description]],1,22)))</f>
        <v/>
      </c>
      <c r="N208" s="267" t="str">
        <f xml:space="preserve"> UPPER( TRIM( MID(IO[[#This Row],[Description]],23,22)))</f>
        <v/>
      </c>
      <c r="O208" s="267" t="str">
        <f>UPPER( TRIM( MID(IO[[#This Row],[Description]],45,22)))</f>
        <v/>
      </c>
      <c r="U208" s="267"/>
      <c r="V208" s="267"/>
      <c r="W208" s="267"/>
      <c r="X208" s="267"/>
      <c r="Y208" s="267"/>
    </row>
    <row r="209" spans="2:25" x14ac:dyDescent="0.4">
      <c r="B209" s="267">
        <v>207</v>
      </c>
      <c r="L209" s="267" t="str">
        <f>IF(ISBLANK(IO[[#This Row],[Base_Tag]]),"",_xlfn.TEXTJOIN("_",,IO[[#This Row],[Prefix]:[Suffix]]))</f>
        <v/>
      </c>
      <c r="M209" s="267" t="str">
        <f xml:space="preserve"> UPPER(TRIM( MID(IO[[#This Row],[Description]],1,22)))</f>
        <v/>
      </c>
      <c r="N209" s="267" t="str">
        <f xml:space="preserve"> UPPER( TRIM( MID(IO[[#This Row],[Description]],23,22)))</f>
        <v/>
      </c>
      <c r="O209" s="267" t="str">
        <f>UPPER( TRIM( MID(IO[[#This Row],[Description]],45,22)))</f>
        <v/>
      </c>
      <c r="U209" s="267"/>
      <c r="V209" s="267"/>
      <c r="W209" s="267"/>
      <c r="X209" s="267"/>
      <c r="Y209" s="267"/>
    </row>
    <row r="210" spans="2:25" x14ac:dyDescent="0.4">
      <c r="B210" s="267">
        <v>208</v>
      </c>
      <c r="L210" s="267" t="str">
        <f>IF(ISBLANK(IO[[#This Row],[Base_Tag]]),"",_xlfn.TEXTJOIN("_",,IO[[#This Row],[Prefix]:[Suffix]]))</f>
        <v/>
      </c>
      <c r="M210" s="267" t="str">
        <f xml:space="preserve"> UPPER(TRIM( MID(IO[[#This Row],[Description]],1,22)))</f>
        <v/>
      </c>
      <c r="N210" s="267" t="str">
        <f xml:space="preserve"> UPPER( TRIM( MID(IO[[#This Row],[Description]],23,22)))</f>
        <v/>
      </c>
      <c r="O210" s="267" t="str">
        <f>UPPER( TRIM( MID(IO[[#This Row],[Description]],45,22)))</f>
        <v/>
      </c>
      <c r="U210" s="267"/>
      <c r="V210" s="267"/>
      <c r="W210" s="267"/>
      <c r="X210" s="267"/>
      <c r="Y210" s="267"/>
    </row>
    <row r="211" spans="2:25" x14ac:dyDescent="0.4">
      <c r="B211" s="267">
        <v>209</v>
      </c>
      <c r="L211" s="267" t="str">
        <f>IF(ISBLANK(IO[[#This Row],[Base_Tag]]),"",_xlfn.TEXTJOIN("_",,IO[[#This Row],[Prefix]:[Suffix]]))</f>
        <v/>
      </c>
      <c r="M211" s="267" t="str">
        <f xml:space="preserve"> UPPER(TRIM( MID(IO[[#This Row],[Description]],1,22)))</f>
        <v/>
      </c>
      <c r="N211" s="267" t="str">
        <f xml:space="preserve"> UPPER( TRIM( MID(IO[[#This Row],[Description]],23,22)))</f>
        <v/>
      </c>
      <c r="O211" s="267" t="str">
        <f>UPPER( TRIM( MID(IO[[#This Row],[Description]],45,22)))</f>
        <v/>
      </c>
      <c r="U211" s="267"/>
      <c r="V211" s="267"/>
      <c r="W211" s="267"/>
      <c r="X211" s="267"/>
      <c r="Y211" s="267"/>
    </row>
    <row r="212" spans="2:25" x14ac:dyDescent="0.4">
      <c r="B212" s="267">
        <v>210</v>
      </c>
      <c r="L212" s="267" t="str">
        <f>IF(ISBLANK(IO[[#This Row],[Base_Tag]]),"",_xlfn.TEXTJOIN("_",,IO[[#This Row],[Prefix]:[Suffix]]))</f>
        <v/>
      </c>
      <c r="M212" s="267" t="str">
        <f xml:space="preserve"> UPPER(TRIM( MID(IO[[#This Row],[Description]],1,22)))</f>
        <v/>
      </c>
      <c r="N212" s="267" t="str">
        <f xml:space="preserve"> UPPER( TRIM( MID(IO[[#This Row],[Description]],23,22)))</f>
        <v/>
      </c>
      <c r="O212" s="267" t="str">
        <f>UPPER( TRIM( MID(IO[[#This Row],[Description]],45,22)))</f>
        <v/>
      </c>
      <c r="U212" s="267"/>
      <c r="V212" s="267"/>
      <c r="W212" s="267"/>
      <c r="X212" s="267"/>
      <c r="Y212" s="267"/>
    </row>
    <row r="213" spans="2:25" x14ac:dyDescent="0.4">
      <c r="B213" s="267">
        <v>211</v>
      </c>
      <c r="L213" s="267" t="str">
        <f>IF(ISBLANK(IO[[#This Row],[Base_Tag]]),"",_xlfn.TEXTJOIN("_",,IO[[#This Row],[Prefix]:[Suffix]]))</f>
        <v/>
      </c>
      <c r="M213" s="267" t="str">
        <f xml:space="preserve"> UPPER(TRIM( MID(IO[[#This Row],[Description]],1,22)))</f>
        <v/>
      </c>
      <c r="N213" s="267" t="str">
        <f xml:space="preserve"> UPPER( TRIM( MID(IO[[#This Row],[Description]],23,22)))</f>
        <v/>
      </c>
      <c r="O213" s="267" t="str">
        <f>UPPER( TRIM( MID(IO[[#This Row],[Description]],45,22)))</f>
        <v/>
      </c>
      <c r="U213" s="267"/>
      <c r="V213" s="267"/>
      <c r="W213" s="267"/>
      <c r="X213" s="267"/>
      <c r="Y213" s="267"/>
    </row>
    <row r="214" spans="2:25" x14ac:dyDescent="0.4">
      <c r="B214" s="267">
        <v>212</v>
      </c>
      <c r="L214" s="267" t="str">
        <f>IF(ISBLANK(IO[[#This Row],[Base_Tag]]),"",_xlfn.TEXTJOIN("_",,IO[[#This Row],[Prefix]:[Suffix]]))</f>
        <v/>
      </c>
      <c r="M214" s="267" t="str">
        <f xml:space="preserve"> UPPER(TRIM( MID(IO[[#This Row],[Description]],1,22)))</f>
        <v/>
      </c>
      <c r="N214" s="267" t="str">
        <f xml:space="preserve"> UPPER( TRIM( MID(IO[[#This Row],[Description]],23,22)))</f>
        <v/>
      </c>
      <c r="O214" s="267" t="str">
        <f>UPPER( TRIM( MID(IO[[#This Row],[Description]],45,22)))</f>
        <v/>
      </c>
      <c r="U214" s="267"/>
      <c r="V214" s="267"/>
      <c r="W214" s="267"/>
      <c r="X214" s="267"/>
      <c r="Y214" s="267"/>
    </row>
    <row r="215" spans="2:25" x14ac:dyDescent="0.4">
      <c r="B215" s="267">
        <v>213</v>
      </c>
      <c r="L215" s="267" t="str">
        <f>IF(ISBLANK(IO[[#This Row],[Base_Tag]]),"",_xlfn.TEXTJOIN("_",,IO[[#This Row],[Prefix]:[Suffix]]))</f>
        <v/>
      </c>
      <c r="M215" s="267" t="str">
        <f xml:space="preserve"> UPPER(TRIM( MID(IO[[#This Row],[Description]],1,22)))</f>
        <v/>
      </c>
      <c r="N215" s="267" t="str">
        <f xml:space="preserve"> UPPER( TRIM( MID(IO[[#This Row],[Description]],23,22)))</f>
        <v/>
      </c>
      <c r="O215" s="267" t="str">
        <f>UPPER( TRIM( MID(IO[[#This Row],[Description]],45,22)))</f>
        <v/>
      </c>
      <c r="U215" s="267"/>
      <c r="V215" s="267"/>
      <c r="W215" s="267"/>
      <c r="X215" s="267"/>
      <c r="Y215" s="267"/>
    </row>
    <row r="216" spans="2:25" x14ac:dyDescent="0.4">
      <c r="B216" s="267">
        <v>214</v>
      </c>
      <c r="L216" s="267" t="str">
        <f>IF(ISBLANK(IO[[#This Row],[Base_Tag]]),"",_xlfn.TEXTJOIN("_",,IO[[#This Row],[Prefix]:[Suffix]]))</f>
        <v/>
      </c>
      <c r="M216" s="267" t="str">
        <f xml:space="preserve"> UPPER(TRIM( MID(IO[[#This Row],[Description]],1,22)))</f>
        <v/>
      </c>
      <c r="N216" s="267" t="str">
        <f xml:space="preserve"> UPPER( TRIM( MID(IO[[#This Row],[Description]],23,22)))</f>
        <v/>
      </c>
      <c r="O216" s="267" t="str">
        <f>UPPER( TRIM( MID(IO[[#This Row],[Description]],45,22)))</f>
        <v/>
      </c>
      <c r="U216" s="267"/>
      <c r="V216" s="267"/>
      <c r="W216" s="267"/>
      <c r="X216" s="267"/>
      <c r="Y216" s="267"/>
    </row>
    <row r="217" spans="2:25" x14ac:dyDescent="0.4">
      <c r="B217" s="267">
        <v>215</v>
      </c>
      <c r="L217" s="267" t="str">
        <f>IF(ISBLANK(IO[[#This Row],[Base_Tag]]),"",_xlfn.TEXTJOIN("_",,IO[[#This Row],[Prefix]:[Suffix]]))</f>
        <v/>
      </c>
      <c r="M217" s="267" t="str">
        <f xml:space="preserve"> UPPER(TRIM( MID(IO[[#This Row],[Description]],1,22)))</f>
        <v/>
      </c>
      <c r="N217" s="267" t="str">
        <f xml:space="preserve"> UPPER( TRIM( MID(IO[[#This Row],[Description]],23,22)))</f>
        <v/>
      </c>
      <c r="O217" s="267" t="str">
        <f>UPPER( TRIM( MID(IO[[#This Row],[Description]],45,22)))</f>
        <v/>
      </c>
      <c r="U217" s="267"/>
      <c r="V217" s="267"/>
      <c r="W217" s="267"/>
      <c r="X217" s="267"/>
      <c r="Y217" s="267"/>
    </row>
    <row r="218" spans="2:25" x14ac:dyDescent="0.4">
      <c r="B218" s="267">
        <v>216</v>
      </c>
      <c r="L218" s="267" t="str">
        <f>IF(ISBLANK(IO[[#This Row],[Base_Tag]]),"",_xlfn.TEXTJOIN("_",,IO[[#This Row],[Prefix]:[Suffix]]))</f>
        <v/>
      </c>
      <c r="M218" s="267" t="str">
        <f xml:space="preserve"> UPPER(TRIM( MID(IO[[#This Row],[Description]],1,22)))</f>
        <v/>
      </c>
      <c r="N218" s="267" t="str">
        <f xml:space="preserve"> UPPER( TRIM( MID(IO[[#This Row],[Description]],23,22)))</f>
        <v/>
      </c>
      <c r="O218" s="267" t="str">
        <f>UPPER( TRIM( MID(IO[[#This Row],[Description]],45,22)))</f>
        <v/>
      </c>
      <c r="U218" s="267"/>
      <c r="V218" s="267"/>
      <c r="W218" s="267"/>
      <c r="X218" s="267"/>
      <c r="Y218" s="267"/>
    </row>
    <row r="219" spans="2:25" x14ac:dyDescent="0.4">
      <c r="B219" s="267">
        <v>217</v>
      </c>
      <c r="L219" s="267" t="str">
        <f>IF(ISBLANK(IO[[#This Row],[Base_Tag]]),"",_xlfn.TEXTJOIN("_",,IO[[#This Row],[Prefix]:[Suffix]]))</f>
        <v/>
      </c>
      <c r="M219" s="267" t="str">
        <f xml:space="preserve"> UPPER(TRIM( MID(IO[[#This Row],[Description]],1,22)))</f>
        <v/>
      </c>
      <c r="N219" s="267" t="str">
        <f xml:space="preserve"> UPPER( TRIM( MID(IO[[#This Row],[Description]],23,22)))</f>
        <v/>
      </c>
      <c r="O219" s="267" t="str">
        <f>UPPER( TRIM( MID(IO[[#This Row],[Description]],45,22)))</f>
        <v/>
      </c>
      <c r="U219" s="267"/>
      <c r="V219" s="267"/>
      <c r="W219" s="267"/>
      <c r="X219" s="267"/>
      <c r="Y219" s="267"/>
    </row>
    <row r="220" spans="2:25" x14ac:dyDescent="0.4">
      <c r="B220" s="267">
        <v>218</v>
      </c>
      <c r="L220" s="267" t="str">
        <f>IF(ISBLANK(IO[[#This Row],[Base_Tag]]),"",_xlfn.TEXTJOIN("_",,IO[[#This Row],[Prefix]:[Suffix]]))</f>
        <v/>
      </c>
      <c r="M220" s="267" t="str">
        <f xml:space="preserve"> UPPER(TRIM( MID(IO[[#This Row],[Description]],1,22)))</f>
        <v/>
      </c>
      <c r="N220" s="267" t="str">
        <f xml:space="preserve"> UPPER( TRIM( MID(IO[[#This Row],[Description]],23,22)))</f>
        <v/>
      </c>
      <c r="O220" s="267" t="str">
        <f>UPPER( TRIM( MID(IO[[#This Row],[Description]],45,22)))</f>
        <v/>
      </c>
      <c r="U220" s="267"/>
      <c r="V220" s="267"/>
      <c r="W220" s="267"/>
      <c r="X220" s="267"/>
      <c r="Y220" s="267"/>
    </row>
    <row r="221" spans="2:25" x14ac:dyDescent="0.4">
      <c r="B221" s="267">
        <v>219</v>
      </c>
      <c r="L221" s="267" t="str">
        <f>IF(ISBLANK(IO[[#This Row],[Base_Tag]]),"",_xlfn.TEXTJOIN("_",,IO[[#This Row],[Prefix]:[Suffix]]))</f>
        <v/>
      </c>
      <c r="M221" s="267" t="str">
        <f xml:space="preserve"> UPPER(TRIM( MID(IO[[#This Row],[Description]],1,22)))</f>
        <v/>
      </c>
      <c r="N221" s="267" t="str">
        <f xml:space="preserve"> UPPER( TRIM( MID(IO[[#This Row],[Description]],23,22)))</f>
        <v/>
      </c>
      <c r="O221" s="267" t="str">
        <f>UPPER( TRIM( MID(IO[[#This Row],[Description]],45,22)))</f>
        <v/>
      </c>
      <c r="U221" s="267"/>
      <c r="V221" s="267"/>
      <c r="W221" s="267"/>
      <c r="X221" s="267"/>
      <c r="Y221" s="267"/>
    </row>
    <row r="222" spans="2:25" x14ac:dyDescent="0.4">
      <c r="B222" s="267">
        <v>220</v>
      </c>
      <c r="L222" s="267" t="str">
        <f>IF(ISBLANK(IO[[#This Row],[Base_Tag]]),"",_xlfn.TEXTJOIN("_",,IO[[#This Row],[Prefix]:[Suffix]]))</f>
        <v/>
      </c>
      <c r="M222" s="267" t="str">
        <f xml:space="preserve"> UPPER(TRIM( MID(IO[[#This Row],[Description]],1,22)))</f>
        <v/>
      </c>
      <c r="N222" s="267" t="str">
        <f xml:space="preserve"> UPPER( TRIM( MID(IO[[#This Row],[Description]],23,22)))</f>
        <v/>
      </c>
      <c r="O222" s="267" t="str">
        <f>UPPER( TRIM( MID(IO[[#This Row],[Description]],45,22)))</f>
        <v/>
      </c>
      <c r="U222" s="267"/>
      <c r="V222" s="267"/>
      <c r="W222" s="267"/>
      <c r="X222" s="267"/>
      <c r="Y222" s="267"/>
    </row>
    <row r="223" spans="2:25" x14ac:dyDescent="0.4">
      <c r="B223" s="267">
        <v>221</v>
      </c>
      <c r="L223" s="267" t="str">
        <f>IF(ISBLANK(IO[[#This Row],[Base_Tag]]),"",_xlfn.TEXTJOIN("_",,IO[[#This Row],[Prefix]:[Suffix]]))</f>
        <v/>
      </c>
      <c r="M223" s="267" t="str">
        <f xml:space="preserve"> UPPER(TRIM( MID(IO[[#This Row],[Description]],1,22)))</f>
        <v/>
      </c>
      <c r="N223" s="267" t="str">
        <f xml:space="preserve"> UPPER( TRIM( MID(IO[[#This Row],[Description]],23,22)))</f>
        <v/>
      </c>
      <c r="O223" s="267" t="str">
        <f>UPPER( TRIM( MID(IO[[#This Row],[Description]],45,22)))</f>
        <v/>
      </c>
      <c r="U223" s="267"/>
      <c r="V223" s="267"/>
      <c r="W223" s="267"/>
      <c r="X223" s="267"/>
      <c r="Y223" s="267"/>
    </row>
    <row r="224" spans="2:25" x14ac:dyDescent="0.4">
      <c r="B224" s="267">
        <v>222</v>
      </c>
      <c r="L224" s="267" t="str">
        <f>IF(ISBLANK(IO[[#This Row],[Base_Tag]]),"",_xlfn.TEXTJOIN("_",,IO[[#This Row],[Prefix]:[Suffix]]))</f>
        <v/>
      </c>
      <c r="M224" s="267" t="str">
        <f xml:space="preserve"> UPPER(TRIM( MID(IO[[#This Row],[Description]],1,22)))</f>
        <v/>
      </c>
      <c r="N224" s="267" t="str">
        <f xml:space="preserve"> UPPER( TRIM( MID(IO[[#This Row],[Description]],23,22)))</f>
        <v/>
      </c>
      <c r="O224" s="267" t="str">
        <f>UPPER( TRIM( MID(IO[[#This Row],[Description]],45,22)))</f>
        <v/>
      </c>
      <c r="U224" s="267"/>
      <c r="V224" s="267"/>
      <c r="W224" s="267"/>
      <c r="X224" s="267"/>
      <c r="Y224" s="267"/>
    </row>
    <row r="225" spans="2:25" x14ac:dyDescent="0.4">
      <c r="B225" s="267">
        <v>223</v>
      </c>
      <c r="L225" s="267" t="str">
        <f>IF(ISBLANK(IO[[#This Row],[Base_Tag]]),"",_xlfn.TEXTJOIN("_",,IO[[#This Row],[Prefix]:[Suffix]]))</f>
        <v/>
      </c>
      <c r="M225" s="267" t="str">
        <f xml:space="preserve"> UPPER(TRIM( MID(IO[[#This Row],[Description]],1,22)))</f>
        <v/>
      </c>
      <c r="N225" s="267" t="str">
        <f xml:space="preserve"> UPPER( TRIM( MID(IO[[#This Row],[Description]],23,22)))</f>
        <v/>
      </c>
      <c r="O225" s="267" t="str">
        <f>UPPER( TRIM( MID(IO[[#This Row],[Description]],45,22)))</f>
        <v/>
      </c>
      <c r="U225" s="267"/>
      <c r="V225" s="267"/>
      <c r="W225" s="267"/>
      <c r="X225" s="267"/>
      <c r="Y225" s="267"/>
    </row>
    <row r="226" spans="2:25" x14ac:dyDescent="0.4">
      <c r="B226" s="267">
        <v>224</v>
      </c>
      <c r="L226" s="267" t="str">
        <f>IF(ISBLANK(IO[[#This Row],[Base_Tag]]),"",_xlfn.TEXTJOIN("_",,IO[[#This Row],[Prefix]:[Suffix]]))</f>
        <v/>
      </c>
      <c r="M226" s="267" t="str">
        <f xml:space="preserve"> UPPER(TRIM( MID(IO[[#This Row],[Description]],1,22)))</f>
        <v/>
      </c>
      <c r="N226" s="267" t="str">
        <f xml:space="preserve"> UPPER( TRIM( MID(IO[[#This Row],[Description]],23,22)))</f>
        <v/>
      </c>
      <c r="O226" s="267" t="str">
        <f>UPPER( TRIM( MID(IO[[#This Row],[Description]],45,22)))</f>
        <v/>
      </c>
      <c r="U226" s="267"/>
      <c r="V226" s="267"/>
      <c r="W226" s="267"/>
      <c r="X226" s="267"/>
      <c r="Y226" s="267"/>
    </row>
    <row r="227" spans="2:25" x14ac:dyDescent="0.4">
      <c r="B227" s="267">
        <v>225</v>
      </c>
      <c r="L227" s="267" t="str">
        <f>IF(ISBLANK(IO[[#This Row],[Base_Tag]]),"",_xlfn.TEXTJOIN("_",,IO[[#This Row],[Prefix]:[Suffix]]))</f>
        <v/>
      </c>
      <c r="M227" s="267" t="str">
        <f xml:space="preserve"> UPPER(TRIM( MID(IO[[#This Row],[Description]],1,22)))</f>
        <v/>
      </c>
      <c r="N227" s="267" t="str">
        <f xml:space="preserve"> UPPER( TRIM( MID(IO[[#This Row],[Description]],23,22)))</f>
        <v/>
      </c>
      <c r="O227" s="267" t="str">
        <f>UPPER( TRIM( MID(IO[[#This Row],[Description]],45,22)))</f>
        <v/>
      </c>
      <c r="U227" s="267"/>
      <c r="V227" s="267"/>
      <c r="W227" s="267"/>
      <c r="X227" s="267"/>
      <c r="Y227" s="267"/>
    </row>
    <row r="228" spans="2:25" x14ac:dyDescent="0.4">
      <c r="B228" s="267">
        <v>226</v>
      </c>
      <c r="L228" s="267" t="str">
        <f>IF(ISBLANK(IO[[#This Row],[Base_Tag]]),"",_xlfn.TEXTJOIN("_",,IO[[#This Row],[Prefix]:[Suffix]]))</f>
        <v/>
      </c>
      <c r="M228" s="267" t="str">
        <f xml:space="preserve"> UPPER(TRIM( MID(IO[[#This Row],[Description]],1,22)))</f>
        <v/>
      </c>
      <c r="N228" s="267" t="str">
        <f xml:space="preserve"> UPPER( TRIM( MID(IO[[#This Row],[Description]],23,22)))</f>
        <v/>
      </c>
      <c r="O228" s="267" t="str">
        <f>UPPER( TRIM( MID(IO[[#This Row],[Description]],45,22)))</f>
        <v/>
      </c>
      <c r="U228" s="267"/>
      <c r="V228" s="267"/>
      <c r="W228" s="267"/>
      <c r="X228" s="267"/>
      <c r="Y228" s="267"/>
    </row>
    <row r="229" spans="2:25" x14ac:dyDescent="0.4">
      <c r="B229" s="267">
        <v>227</v>
      </c>
      <c r="L229" s="267" t="str">
        <f>IF(ISBLANK(IO[[#This Row],[Base_Tag]]),"",_xlfn.TEXTJOIN("_",,IO[[#This Row],[Prefix]:[Suffix]]))</f>
        <v/>
      </c>
      <c r="M229" s="267" t="str">
        <f xml:space="preserve"> UPPER(TRIM( MID(IO[[#This Row],[Description]],1,22)))</f>
        <v/>
      </c>
      <c r="N229" s="267" t="str">
        <f xml:space="preserve"> UPPER( TRIM( MID(IO[[#This Row],[Description]],23,22)))</f>
        <v/>
      </c>
      <c r="O229" s="267" t="str">
        <f>UPPER( TRIM( MID(IO[[#This Row],[Description]],45,22)))</f>
        <v/>
      </c>
      <c r="U229" s="267"/>
      <c r="V229" s="267"/>
      <c r="W229" s="267"/>
      <c r="X229" s="267"/>
      <c r="Y229" s="267"/>
    </row>
    <row r="230" spans="2:25" x14ac:dyDescent="0.4">
      <c r="B230" s="267">
        <v>228</v>
      </c>
      <c r="L230" s="267" t="str">
        <f>IF(ISBLANK(IO[[#This Row],[Base_Tag]]),"",_xlfn.TEXTJOIN("_",,IO[[#This Row],[Prefix]:[Suffix]]))</f>
        <v/>
      </c>
      <c r="M230" s="267" t="str">
        <f xml:space="preserve"> UPPER(TRIM( MID(IO[[#This Row],[Description]],1,22)))</f>
        <v/>
      </c>
      <c r="N230" s="267" t="str">
        <f xml:space="preserve"> UPPER( TRIM( MID(IO[[#This Row],[Description]],23,22)))</f>
        <v/>
      </c>
      <c r="O230" s="267" t="str">
        <f>UPPER( TRIM( MID(IO[[#This Row],[Description]],45,22)))</f>
        <v/>
      </c>
      <c r="U230" s="267"/>
      <c r="V230" s="267"/>
      <c r="W230" s="267"/>
      <c r="X230" s="267"/>
      <c r="Y230" s="267"/>
    </row>
    <row r="231" spans="2:25" x14ac:dyDescent="0.4">
      <c r="B231" s="267">
        <v>229</v>
      </c>
      <c r="L231" s="267" t="str">
        <f>IF(ISBLANK(IO[[#This Row],[Base_Tag]]),"",_xlfn.TEXTJOIN("_",,IO[[#This Row],[Prefix]:[Suffix]]))</f>
        <v/>
      </c>
      <c r="M231" s="267" t="str">
        <f xml:space="preserve"> UPPER(TRIM( MID(IO[[#This Row],[Description]],1,22)))</f>
        <v/>
      </c>
      <c r="N231" s="267" t="str">
        <f xml:space="preserve"> UPPER( TRIM( MID(IO[[#This Row],[Description]],23,22)))</f>
        <v/>
      </c>
      <c r="O231" s="267" t="str">
        <f>UPPER( TRIM( MID(IO[[#This Row],[Description]],45,22)))</f>
        <v/>
      </c>
      <c r="U231" s="267"/>
      <c r="V231" s="267"/>
      <c r="W231" s="267"/>
      <c r="X231" s="267"/>
      <c r="Y231" s="267"/>
    </row>
    <row r="232" spans="2:25" x14ac:dyDescent="0.4">
      <c r="B232" s="267">
        <v>230</v>
      </c>
      <c r="L232" s="267" t="str">
        <f>IF(ISBLANK(IO[[#This Row],[Base_Tag]]),"",_xlfn.TEXTJOIN("_",,IO[[#This Row],[Prefix]:[Suffix]]))</f>
        <v/>
      </c>
      <c r="M232" s="267" t="str">
        <f xml:space="preserve"> UPPER(TRIM( MID(IO[[#This Row],[Description]],1,22)))</f>
        <v/>
      </c>
      <c r="N232" s="267" t="str">
        <f xml:space="preserve"> UPPER( TRIM( MID(IO[[#This Row],[Description]],23,22)))</f>
        <v/>
      </c>
      <c r="O232" s="267" t="str">
        <f>UPPER( TRIM( MID(IO[[#This Row],[Description]],45,22)))</f>
        <v/>
      </c>
      <c r="U232" s="267"/>
      <c r="V232" s="267"/>
      <c r="W232" s="267"/>
      <c r="X232" s="267"/>
      <c r="Y232" s="267"/>
    </row>
    <row r="233" spans="2:25" x14ac:dyDescent="0.4">
      <c r="B233" s="267">
        <v>231</v>
      </c>
      <c r="L233" s="267" t="str">
        <f>IF(ISBLANK(IO[[#This Row],[Base_Tag]]),"",_xlfn.TEXTJOIN("_",,IO[[#This Row],[Prefix]:[Suffix]]))</f>
        <v/>
      </c>
      <c r="M233" s="267" t="str">
        <f xml:space="preserve"> UPPER(TRIM( MID(IO[[#This Row],[Description]],1,22)))</f>
        <v/>
      </c>
      <c r="N233" s="267" t="str">
        <f xml:space="preserve"> UPPER( TRIM( MID(IO[[#This Row],[Description]],23,22)))</f>
        <v/>
      </c>
      <c r="O233" s="267" t="str">
        <f>UPPER( TRIM( MID(IO[[#This Row],[Description]],45,22)))</f>
        <v/>
      </c>
      <c r="U233" s="267"/>
      <c r="V233" s="267"/>
      <c r="W233" s="267"/>
      <c r="X233" s="267"/>
      <c r="Y233" s="267"/>
    </row>
    <row r="234" spans="2:25" x14ac:dyDescent="0.4">
      <c r="B234" s="267">
        <v>232</v>
      </c>
      <c r="L234" s="267" t="str">
        <f>IF(ISBLANK(IO[[#This Row],[Base_Tag]]),"",_xlfn.TEXTJOIN("_",,IO[[#This Row],[Prefix]:[Suffix]]))</f>
        <v/>
      </c>
      <c r="M234" s="267" t="str">
        <f xml:space="preserve"> UPPER(TRIM( MID(IO[[#This Row],[Description]],1,22)))</f>
        <v/>
      </c>
      <c r="N234" s="267" t="str">
        <f xml:space="preserve"> UPPER( TRIM( MID(IO[[#This Row],[Description]],23,22)))</f>
        <v/>
      </c>
      <c r="O234" s="267" t="str">
        <f>UPPER( TRIM( MID(IO[[#This Row],[Description]],45,22)))</f>
        <v/>
      </c>
      <c r="U234" s="267"/>
      <c r="V234" s="267"/>
      <c r="W234" s="267"/>
      <c r="X234" s="267"/>
      <c r="Y234" s="267"/>
    </row>
    <row r="235" spans="2:25" x14ac:dyDescent="0.4">
      <c r="B235" s="267">
        <v>233</v>
      </c>
      <c r="L235" s="267" t="str">
        <f>IF(ISBLANK(IO[[#This Row],[Base_Tag]]),"",_xlfn.TEXTJOIN("_",,IO[[#This Row],[Prefix]:[Suffix]]))</f>
        <v/>
      </c>
      <c r="M235" s="267" t="str">
        <f xml:space="preserve"> UPPER(TRIM( MID(IO[[#This Row],[Description]],1,22)))</f>
        <v/>
      </c>
      <c r="N235" s="267" t="str">
        <f xml:space="preserve"> UPPER( TRIM( MID(IO[[#This Row],[Description]],23,22)))</f>
        <v/>
      </c>
      <c r="O235" s="267" t="str">
        <f>UPPER( TRIM( MID(IO[[#This Row],[Description]],45,22)))</f>
        <v/>
      </c>
      <c r="U235" s="267"/>
      <c r="V235" s="267"/>
      <c r="W235" s="267"/>
      <c r="X235" s="267"/>
      <c r="Y235" s="267"/>
    </row>
    <row r="236" spans="2:25" x14ac:dyDescent="0.4">
      <c r="B236" s="267">
        <v>234</v>
      </c>
      <c r="L236" s="267" t="str">
        <f>IF(ISBLANK(IO[[#This Row],[Base_Tag]]),"",_xlfn.TEXTJOIN("_",,IO[[#This Row],[Prefix]:[Suffix]]))</f>
        <v/>
      </c>
      <c r="M236" s="267" t="str">
        <f xml:space="preserve"> UPPER(TRIM( MID(IO[[#This Row],[Description]],1,22)))</f>
        <v/>
      </c>
      <c r="N236" s="267" t="str">
        <f xml:space="preserve"> UPPER( TRIM( MID(IO[[#This Row],[Description]],23,22)))</f>
        <v/>
      </c>
      <c r="O236" s="267" t="str">
        <f>UPPER( TRIM( MID(IO[[#This Row],[Description]],45,22)))</f>
        <v/>
      </c>
      <c r="U236" s="267"/>
      <c r="V236" s="267"/>
      <c r="W236" s="267"/>
      <c r="X236" s="267"/>
      <c r="Y236" s="267"/>
    </row>
    <row r="237" spans="2:25" x14ac:dyDescent="0.4">
      <c r="B237" s="267">
        <v>235</v>
      </c>
      <c r="L237" s="267" t="str">
        <f>IF(ISBLANK(IO[[#This Row],[Base_Tag]]),"",_xlfn.TEXTJOIN("_",,IO[[#This Row],[Prefix]:[Suffix]]))</f>
        <v/>
      </c>
      <c r="M237" s="267" t="str">
        <f xml:space="preserve"> UPPER(TRIM( MID(IO[[#This Row],[Description]],1,22)))</f>
        <v/>
      </c>
      <c r="N237" s="267" t="str">
        <f xml:space="preserve"> UPPER( TRIM( MID(IO[[#This Row],[Description]],23,22)))</f>
        <v/>
      </c>
      <c r="O237" s="267" t="str">
        <f>UPPER( TRIM( MID(IO[[#This Row],[Description]],45,22)))</f>
        <v/>
      </c>
      <c r="U237" s="267"/>
      <c r="V237" s="267"/>
      <c r="W237" s="267"/>
      <c r="X237" s="267"/>
      <c r="Y237" s="267"/>
    </row>
    <row r="238" spans="2:25" x14ac:dyDescent="0.4">
      <c r="B238" s="267">
        <v>236</v>
      </c>
      <c r="L238" s="267" t="str">
        <f>IF(ISBLANK(IO[[#This Row],[Base_Tag]]),"",_xlfn.TEXTJOIN("_",,IO[[#This Row],[Prefix]:[Suffix]]))</f>
        <v/>
      </c>
      <c r="M238" s="267" t="str">
        <f xml:space="preserve"> UPPER(TRIM( MID(IO[[#This Row],[Description]],1,22)))</f>
        <v/>
      </c>
      <c r="N238" s="267" t="str">
        <f xml:space="preserve"> UPPER( TRIM( MID(IO[[#This Row],[Description]],23,22)))</f>
        <v/>
      </c>
      <c r="O238" s="267" t="str">
        <f>UPPER( TRIM( MID(IO[[#This Row],[Description]],45,22)))</f>
        <v/>
      </c>
      <c r="U238" s="267"/>
      <c r="V238" s="267"/>
      <c r="W238" s="267"/>
      <c r="X238" s="267"/>
      <c r="Y238" s="267"/>
    </row>
    <row r="239" spans="2:25" x14ac:dyDescent="0.4">
      <c r="B239" s="267">
        <v>237</v>
      </c>
      <c r="L239" s="267" t="str">
        <f>IF(ISBLANK(IO[[#This Row],[Base_Tag]]),"",_xlfn.TEXTJOIN("_",,IO[[#This Row],[Prefix]:[Suffix]]))</f>
        <v/>
      </c>
      <c r="M239" s="267" t="str">
        <f xml:space="preserve"> UPPER(TRIM( MID(IO[[#This Row],[Description]],1,22)))</f>
        <v/>
      </c>
      <c r="N239" s="267" t="str">
        <f xml:space="preserve"> UPPER( TRIM( MID(IO[[#This Row],[Description]],23,22)))</f>
        <v/>
      </c>
      <c r="O239" s="267" t="str">
        <f>UPPER( TRIM( MID(IO[[#This Row],[Description]],45,22)))</f>
        <v/>
      </c>
      <c r="U239" s="267"/>
      <c r="V239" s="267"/>
      <c r="W239" s="267"/>
      <c r="X239" s="267"/>
      <c r="Y239" s="267"/>
    </row>
    <row r="240" spans="2:25" x14ac:dyDescent="0.4">
      <c r="B240" s="267">
        <v>238</v>
      </c>
      <c r="L240" s="267" t="str">
        <f>IF(ISBLANK(IO[[#This Row],[Base_Tag]]),"",_xlfn.TEXTJOIN("_",,IO[[#This Row],[Prefix]:[Suffix]]))</f>
        <v/>
      </c>
      <c r="M240" s="267" t="str">
        <f xml:space="preserve"> UPPER(TRIM( MID(IO[[#This Row],[Description]],1,22)))</f>
        <v/>
      </c>
      <c r="N240" s="267" t="str">
        <f xml:space="preserve"> UPPER( TRIM( MID(IO[[#This Row],[Description]],23,22)))</f>
        <v/>
      </c>
      <c r="O240" s="267" t="str">
        <f>UPPER( TRIM( MID(IO[[#This Row],[Description]],45,22)))</f>
        <v/>
      </c>
      <c r="U240" s="267"/>
      <c r="V240" s="267"/>
      <c r="W240" s="267"/>
      <c r="X240" s="267"/>
      <c r="Y240" s="267"/>
    </row>
    <row r="241" spans="2:25" x14ac:dyDescent="0.4">
      <c r="B241" s="267">
        <v>239</v>
      </c>
      <c r="L241" s="267" t="str">
        <f>IF(ISBLANK(IO[[#This Row],[Base_Tag]]),"",_xlfn.TEXTJOIN("_",,IO[[#This Row],[Prefix]:[Suffix]]))</f>
        <v/>
      </c>
      <c r="M241" s="267" t="str">
        <f xml:space="preserve"> UPPER(TRIM( MID(IO[[#This Row],[Description]],1,22)))</f>
        <v/>
      </c>
      <c r="N241" s="267" t="str">
        <f xml:space="preserve"> UPPER( TRIM( MID(IO[[#This Row],[Description]],23,22)))</f>
        <v/>
      </c>
      <c r="O241" s="267" t="str">
        <f>UPPER( TRIM( MID(IO[[#This Row],[Description]],45,22)))</f>
        <v/>
      </c>
      <c r="U241" s="267"/>
      <c r="V241" s="267"/>
      <c r="W241" s="267"/>
      <c r="X241" s="267"/>
      <c r="Y241" s="267"/>
    </row>
    <row r="242" spans="2:25" x14ac:dyDescent="0.4">
      <c r="B242" s="267">
        <v>240</v>
      </c>
      <c r="L242" s="267" t="str">
        <f>IF(ISBLANK(IO[[#This Row],[Base_Tag]]),"",_xlfn.TEXTJOIN("_",,IO[[#This Row],[Prefix]:[Suffix]]))</f>
        <v/>
      </c>
      <c r="M242" s="267" t="str">
        <f xml:space="preserve"> UPPER(TRIM( MID(IO[[#This Row],[Description]],1,22)))</f>
        <v/>
      </c>
      <c r="N242" s="267" t="str">
        <f xml:space="preserve"> UPPER( TRIM( MID(IO[[#This Row],[Description]],23,22)))</f>
        <v/>
      </c>
      <c r="O242" s="267" t="str">
        <f>UPPER( TRIM( MID(IO[[#This Row],[Description]],45,22)))</f>
        <v/>
      </c>
      <c r="U242" s="267"/>
      <c r="V242" s="267"/>
      <c r="W242" s="267"/>
      <c r="X242" s="267"/>
      <c r="Y242" s="267"/>
    </row>
    <row r="243" spans="2:25" x14ac:dyDescent="0.4">
      <c r="B243" s="267">
        <v>241</v>
      </c>
      <c r="L243" s="267" t="str">
        <f>IF(ISBLANK(IO[[#This Row],[Base_Tag]]),"",_xlfn.TEXTJOIN("_",,IO[[#This Row],[Prefix]:[Suffix]]))</f>
        <v/>
      </c>
      <c r="M243" s="267" t="str">
        <f xml:space="preserve"> UPPER(TRIM( MID(IO[[#This Row],[Description]],1,22)))</f>
        <v/>
      </c>
      <c r="N243" s="267" t="str">
        <f xml:space="preserve"> UPPER( TRIM( MID(IO[[#This Row],[Description]],23,22)))</f>
        <v/>
      </c>
      <c r="O243" s="267" t="str">
        <f>UPPER( TRIM( MID(IO[[#This Row],[Description]],45,22)))</f>
        <v/>
      </c>
      <c r="U243" s="267"/>
      <c r="V243" s="267"/>
      <c r="W243" s="267"/>
      <c r="X243" s="267"/>
      <c r="Y243" s="267"/>
    </row>
    <row r="244" spans="2:25" x14ac:dyDescent="0.4">
      <c r="B244" s="267">
        <v>242</v>
      </c>
      <c r="L244" s="267" t="str">
        <f>IF(ISBLANK(IO[[#This Row],[Base_Tag]]),"",_xlfn.TEXTJOIN("_",,IO[[#This Row],[Prefix]:[Suffix]]))</f>
        <v/>
      </c>
      <c r="M244" s="267" t="str">
        <f xml:space="preserve"> UPPER(TRIM( MID(IO[[#This Row],[Description]],1,22)))</f>
        <v/>
      </c>
      <c r="N244" s="267" t="str">
        <f xml:space="preserve"> UPPER( TRIM( MID(IO[[#This Row],[Description]],23,22)))</f>
        <v/>
      </c>
      <c r="O244" s="267" t="str">
        <f>UPPER( TRIM( MID(IO[[#This Row],[Description]],45,22)))</f>
        <v/>
      </c>
      <c r="U244" s="267"/>
      <c r="V244" s="267"/>
      <c r="W244" s="267"/>
      <c r="X244" s="267"/>
      <c r="Y244" s="267"/>
    </row>
    <row r="245" spans="2:25" x14ac:dyDescent="0.4">
      <c r="B245" s="267">
        <v>243</v>
      </c>
      <c r="L245" s="267" t="str">
        <f>IF(ISBLANK(IO[[#This Row],[Base_Tag]]),"",_xlfn.TEXTJOIN("_",,IO[[#This Row],[Prefix]:[Suffix]]))</f>
        <v/>
      </c>
      <c r="M245" s="267" t="str">
        <f xml:space="preserve"> UPPER(TRIM( MID(IO[[#This Row],[Description]],1,22)))</f>
        <v/>
      </c>
      <c r="N245" s="267" t="str">
        <f xml:space="preserve"> UPPER( TRIM( MID(IO[[#This Row],[Description]],23,22)))</f>
        <v/>
      </c>
      <c r="O245" s="267" t="str">
        <f>UPPER( TRIM( MID(IO[[#This Row],[Description]],45,22)))</f>
        <v/>
      </c>
      <c r="U245" s="267"/>
      <c r="V245" s="267"/>
      <c r="W245" s="267"/>
      <c r="X245" s="267"/>
      <c r="Y245" s="267"/>
    </row>
    <row r="246" spans="2:25" x14ac:dyDescent="0.4">
      <c r="B246" s="267">
        <v>244</v>
      </c>
      <c r="L246" s="267" t="str">
        <f>IF(ISBLANK(IO[[#This Row],[Base_Tag]]),"",_xlfn.TEXTJOIN("_",,IO[[#This Row],[Prefix]:[Suffix]]))</f>
        <v/>
      </c>
      <c r="M246" s="267" t="str">
        <f xml:space="preserve"> UPPER(TRIM( MID(IO[[#This Row],[Description]],1,22)))</f>
        <v/>
      </c>
      <c r="N246" s="267" t="str">
        <f xml:space="preserve"> UPPER( TRIM( MID(IO[[#This Row],[Description]],23,22)))</f>
        <v/>
      </c>
      <c r="O246" s="267" t="str">
        <f>UPPER( TRIM( MID(IO[[#This Row],[Description]],45,22)))</f>
        <v/>
      </c>
      <c r="U246" s="267"/>
      <c r="V246" s="267"/>
      <c r="W246" s="267"/>
      <c r="X246" s="267"/>
      <c r="Y246" s="267"/>
    </row>
    <row r="247" spans="2:25" x14ac:dyDescent="0.4">
      <c r="B247" s="267">
        <v>245</v>
      </c>
      <c r="L247" s="267" t="str">
        <f>IF(ISBLANK(IO[[#This Row],[Base_Tag]]),"",_xlfn.TEXTJOIN("_",,IO[[#This Row],[Prefix]:[Suffix]]))</f>
        <v/>
      </c>
      <c r="M247" s="267" t="str">
        <f xml:space="preserve"> UPPER(TRIM( MID(IO[[#This Row],[Description]],1,22)))</f>
        <v/>
      </c>
      <c r="N247" s="267" t="str">
        <f xml:space="preserve"> UPPER( TRIM( MID(IO[[#This Row],[Description]],23,22)))</f>
        <v/>
      </c>
      <c r="O247" s="267" t="str">
        <f>UPPER( TRIM( MID(IO[[#This Row],[Description]],45,22)))</f>
        <v/>
      </c>
      <c r="U247" s="267"/>
      <c r="V247" s="267"/>
      <c r="W247" s="267"/>
      <c r="X247" s="267"/>
      <c r="Y247" s="267"/>
    </row>
    <row r="248" spans="2:25" x14ac:dyDescent="0.4">
      <c r="B248" s="267">
        <v>246</v>
      </c>
      <c r="L248" s="267" t="str">
        <f>IF(ISBLANK(IO[[#This Row],[Base_Tag]]),"",_xlfn.TEXTJOIN("_",,IO[[#This Row],[Prefix]:[Suffix]]))</f>
        <v/>
      </c>
      <c r="M248" s="267" t="str">
        <f xml:space="preserve"> UPPER(TRIM( MID(IO[[#This Row],[Description]],1,22)))</f>
        <v/>
      </c>
      <c r="N248" s="267" t="str">
        <f xml:space="preserve"> UPPER( TRIM( MID(IO[[#This Row],[Description]],23,22)))</f>
        <v/>
      </c>
      <c r="O248" s="267" t="str">
        <f>UPPER( TRIM( MID(IO[[#This Row],[Description]],45,22)))</f>
        <v/>
      </c>
      <c r="U248" s="267"/>
      <c r="V248" s="267"/>
      <c r="W248" s="267"/>
      <c r="X248" s="267"/>
      <c r="Y248" s="267"/>
    </row>
    <row r="249" spans="2:25" x14ac:dyDescent="0.4">
      <c r="B249" s="267">
        <v>247</v>
      </c>
      <c r="L249" s="267" t="str">
        <f>IF(ISBLANK(IO[[#This Row],[Base_Tag]]),"",_xlfn.TEXTJOIN("_",,IO[[#This Row],[Prefix]:[Suffix]]))</f>
        <v/>
      </c>
      <c r="M249" s="267" t="str">
        <f xml:space="preserve"> UPPER(TRIM( MID(IO[[#This Row],[Description]],1,22)))</f>
        <v/>
      </c>
      <c r="N249" s="267" t="str">
        <f xml:space="preserve"> UPPER( TRIM( MID(IO[[#This Row],[Description]],23,22)))</f>
        <v/>
      </c>
      <c r="O249" s="267" t="str">
        <f>UPPER( TRIM( MID(IO[[#This Row],[Description]],45,22)))</f>
        <v/>
      </c>
      <c r="U249" s="267"/>
      <c r="V249" s="267"/>
      <c r="W249" s="267"/>
      <c r="X249" s="267"/>
      <c r="Y249" s="267"/>
    </row>
    <row r="250" spans="2:25" x14ac:dyDescent="0.4">
      <c r="B250" s="267">
        <v>248</v>
      </c>
      <c r="L250" s="267" t="str">
        <f>IF(ISBLANK(IO[[#This Row],[Base_Tag]]),"",_xlfn.TEXTJOIN("_",,IO[[#This Row],[Prefix]:[Suffix]]))</f>
        <v/>
      </c>
      <c r="M250" s="267" t="str">
        <f xml:space="preserve"> UPPER(TRIM( MID(IO[[#This Row],[Description]],1,22)))</f>
        <v/>
      </c>
      <c r="N250" s="267" t="str">
        <f xml:space="preserve"> UPPER( TRIM( MID(IO[[#This Row],[Description]],23,22)))</f>
        <v/>
      </c>
      <c r="O250" s="267" t="str">
        <f>UPPER( TRIM( MID(IO[[#This Row],[Description]],45,22)))</f>
        <v/>
      </c>
      <c r="U250" s="267"/>
      <c r="V250" s="267"/>
      <c r="W250" s="267"/>
      <c r="X250" s="267"/>
      <c r="Y250" s="267"/>
    </row>
    <row r="251" spans="2:25" x14ac:dyDescent="0.4">
      <c r="B251" s="267">
        <v>249</v>
      </c>
      <c r="L251" s="267" t="str">
        <f>IF(ISBLANK(IO[[#This Row],[Base_Tag]]),"",_xlfn.TEXTJOIN("_",,IO[[#This Row],[Prefix]:[Suffix]]))</f>
        <v/>
      </c>
      <c r="M251" s="267" t="str">
        <f xml:space="preserve"> UPPER(TRIM( MID(IO[[#This Row],[Description]],1,22)))</f>
        <v/>
      </c>
      <c r="N251" s="267" t="str">
        <f xml:space="preserve"> UPPER( TRIM( MID(IO[[#This Row],[Description]],23,22)))</f>
        <v/>
      </c>
      <c r="O251" s="267" t="str">
        <f>UPPER( TRIM( MID(IO[[#This Row],[Description]],45,22)))</f>
        <v/>
      </c>
      <c r="U251" s="267"/>
      <c r="V251" s="267"/>
      <c r="W251" s="267"/>
      <c r="X251" s="267"/>
      <c r="Y251" s="267"/>
    </row>
    <row r="252" spans="2:25" x14ac:dyDescent="0.4">
      <c r="B252" s="267">
        <v>250</v>
      </c>
      <c r="L252" s="267" t="str">
        <f>IF(ISBLANK(IO[[#This Row],[Base_Tag]]),"",_xlfn.TEXTJOIN("_",,IO[[#This Row],[Prefix]:[Suffix]]))</f>
        <v/>
      </c>
      <c r="M252" s="267" t="str">
        <f xml:space="preserve"> UPPER(TRIM( MID(IO[[#This Row],[Description]],1,22)))</f>
        <v/>
      </c>
      <c r="N252" s="267" t="str">
        <f xml:space="preserve"> UPPER( TRIM( MID(IO[[#This Row],[Description]],23,22)))</f>
        <v/>
      </c>
      <c r="O252" s="267" t="str">
        <f>UPPER( TRIM( MID(IO[[#This Row],[Description]],45,22)))</f>
        <v/>
      </c>
      <c r="U252" s="267"/>
      <c r="V252" s="267"/>
      <c r="W252" s="267"/>
      <c r="X252" s="267"/>
      <c r="Y252" s="267"/>
    </row>
    <row r="253" spans="2:25" x14ac:dyDescent="0.4">
      <c r="B253" s="267">
        <v>251</v>
      </c>
      <c r="L253" s="267" t="str">
        <f>IF(ISBLANK(IO[[#This Row],[Base_Tag]]),"",_xlfn.TEXTJOIN("_",,IO[[#This Row],[Prefix]:[Suffix]]))</f>
        <v/>
      </c>
      <c r="M253" s="267" t="str">
        <f xml:space="preserve"> UPPER(TRIM( MID(IO[[#This Row],[Description]],1,22)))</f>
        <v/>
      </c>
      <c r="N253" s="267" t="str">
        <f xml:space="preserve"> UPPER( TRIM( MID(IO[[#This Row],[Description]],23,22)))</f>
        <v/>
      </c>
      <c r="O253" s="267" t="str">
        <f>UPPER( TRIM( MID(IO[[#This Row],[Description]],45,22)))</f>
        <v/>
      </c>
      <c r="U253" s="267"/>
      <c r="V253" s="267"/>
      <c r="W253" s="267"/>
      <c r="X253" s="267"/>
      <c r="Y253" s="267"/>
    </row>
    <row r="254" spans="2:25" x14ac:dyDescent="0.4">
      <c r="B254" s="267">
        <v>252</v>
      </c>
      <c r="L254" s="267" t="str">
        <f>IF(ISBLANK(IO[[#This Row],[Base_Tag]]),"",_xlfn.TEXTJOIN("_",,IO[[#This Row],[Prefix]:[Suffix]]))</f>
        <v/>
      </c>
      <c r="M254" s="267" t="str">
        <f xml:space="preserve"> UPPER(TRIM( MID(IO[[#This Row],[Description]],1,22)))</f>
        <v/>
      </c>
      <c r="N254" s="267" t="str">
        <f xml:space="preserve"> UPPER( TRIM( MID(IO[[#This Row],[Description]],23,22)))</f>
        <v/>
      </c>
      <c r="O254" s="267" t="str">
        <f>UPPER( TRIM( MID(IO[[#This Row],[Description]],45,22)))</f>
        <v/>
      </c>
      <c r="U254" s="267"/>
      <c r="V254" s="267"/>
      <c r="W254" s="267"/>
      <c r="X254" s="267"/>
      <c r="Y254" s="267"/>
    </row>
    <row r="255" spans="2:25" x14ac:dyDescent="0.4">
      <c r="B255" s="267">
        <v>253</v>
      </c>
      <c r="L255" s="267" t="str">
        <f>IF(ISBLANK(IO[[#This Row],[Base_Tag]]),"",_xlfn.TEXTJOIN("_",,IO[[#This Row],[Prefix]:[Suffix]]))</f>
        <v/>
      </c>
      <c r="M255" s="267" t="str">
        <f xml:space="preserve"> UPPER(TRIM( MID(IO[[#This Row],[Description]],1,22)))</f>
        <v/>
      </c>
      <c r="N255" s="267" t="str">
        <f xml:space="preserve"> UPPER( TRIM( MID(IO[[#This Row],[Description]],23,22)))</f>
        <v/>
      </c>
      <c r="O255" s="267" t="str">
        <f>UPPER( TRIM( MID(IO[[#This Row],[Description]],45,22)))</f>
        <v/>
      </c>
      <c r="U255" s="267"/>
      <c r="V255" s="267"/>
      <c r="W255" s="267"/>
      <c r="X255" s="267"/>
      <c r="Y255" s="267"/>
    </row>
    <row r="256" spans="2:25" x14ac:dyDescent="0.4">
      <c r="B256" s="267">
        <v>254</v>
      </c>
      <c r="L256" s="267" t="str">
        <f>IF(ISBLANK(IO[[#This Row],[Base_Tag]]),"",_xlfn.TEXTJOIN("_",,IO[[#This Row],[Prefix]:[Suffix]]))</f>
        <v/>
      </c>
      <c r="M256" s="267" t="str">
        <f xml:space="preserve"> UPPER(TRIM( MID(IO[[#This Row],[Description]],1,22)))</f>
        <v/>
      </c>
      <c r="N256" s="267" t="str">
        <f xml:space="preserve"> UPPER( TRIM( MID(IO[[#This Row],[Description]],23,22)))</f>
        <v/>
      </c>
      <c r="O256" s="267" t="str">
        <f>UPPER( TRIM( MID(IO[[#This Row],[Description]],45,22)))</f>
        <v/>
      </c>
      <c r="U256" s="267"/>
      <c r="V256" s="267"/>
      <c r="W256" s="267"/>
      <c r="X256" s="267"/>
      <c r="Y256" s="267"/>
    </row>
    <row r="257" spans="2:25" x14ac:dyDescent="0.4">
      <c r="B257" s="267">
        <v>255</v>
      </c>
      <c r="L257" s="267" t="str">
        <f>IF(ISBLANK(IO[[#This Row],[Base_Tag]]),"",_xlfn.TEXTJOIN("_",,IO[[#This Row],[Prefix]:[Suffix]]))</f>
        <v/>
      </c>
      <c r="M257" s="267" t="str">
        <f xml:space="preserve"> UPPER(TRIM( MID(IO[[#This Row],[Description]],1,22)))</f>
        <v/>
      </c>
      <c r="N257" s="267" t="str">
        <f xml:space="preserve"> UPPER( TRIM( MID(IO[[#This Row],[Description]],23,22)))</f>
        <v/>
      </c>
      <c r="O257" s="267" t="str">
        <f>UPPER( TRIM( MID(IO[[#This Row],[Description]],45,22)))</f>
        <v/>
      </c>
      <c r="U257" s="267"/>
      <c r="V257" s="267"/>
      <c r="W257" s="267"/>
      <c r="X257" s="267"/>
      <c r="Y257" s="267"/>
    </row>
    <row r="258" spans="2:25" x14ac:dyDescent="0.4">
      <c r="B258" s="267">
        <v>256</v>
      </c>
      <c r="L258" s="267" t="str">
        <f>IF(ISBLANK(IO[[#This Row],[Base_Tag]]),"",_xlfn.TEXTJOIN("_",,IO[[#This Row],[Prefix]:[Suffix]]))</f>
        <v/>
      </c>
      <c r="M258" s="267" t="str">
        <f xml:space="preserve"> UPPER(TRIM( MID(IO[[#This Row],[Description]],1,22)))</f>
        <v/>
      </c>
      <c r="N258" s="267" t="str">
        <f xml:space="preserve"> UPPER( TRIM( MID(IO[[#This Row],[Description]],23,22)))</f>
        <v/>
      </c>
      <c r="O258" s="267" t="str">
        <f>UPPER( TRIM( MID(IO[[#This Row],[Description]],45,22)))</f>
        <v/>
      </c>
      <c r="U258" s="267"/>
      <c r="V258" s="267"/>
      <c r="W258" s="267"/>
      <c r="X258" s="267"/>
      <c r="Y258" s="267"/>
    </row>
    <row r="259" spans="2:25" x14ac:dyDescent="0.4">
      <c r="B259" s="267">
        <v>257</v>
      </c>
      <c r="L259" s="267" t="str">
        <f>IF(ISBLANK(IO[[#This Row],[Base_Tag]]),"",_xlfn.TEXTJOIN("_",,IO[[#This Row],[Prefix]:[Suffix]]))</f>
        <v/>
      </c>
      <c r="M259" s="267" t="str">
        <f xml:space="preserve"> UPPER(TRIM( MID(IO[[#This Row],[Description]],1,22)))</f>
        <v/>
      </c>
      <c r="N259" s="267" t="str">
        <f xml:space="preserve"> UPPER( TRIM( MID(IO[[#This Row],[Description]],23,22)))</f>
        <v/>
      </c>
      <c r="O259" s="267" t="str">
        <f>UPPER( TRIM( MID(IO[[#This Row],[Description]],45,22)))</f>
        <v/>
      </c>
      <c r="U259" s="267"/>
      <c r="V259" s="267"/>
      <c r="W259" s="267"/>
      <c r="X259" s="267"/>
      <c r="Y259" s="267"/>
    </row>
    <row r="260" spans="2:25" x14ac:dyDescent="0.4">
      <c r="B260" s="267">
        <v>258</v>
      </c>
      <c r="L260" s="267" t="str">
        <f>IF(ISBLANK(IO[[#This Row],[Base_Tag]]),"",_xlfn.TEXTJOIN("_",,IO[[#This Row],[Prefix]:[Suffix]]))</f>
        <v/>
      </c>
      <c r="M260" s="267" t="str">
        <f xml:space="preserve"> UPPER(TRIM( MID(IO[[#This Row],[Description]],1,22)))</f>
        <v/>
      </c>
      <c r="N260" s="267" t="str">
        <f xml:space="preserve"> UPPER( TRIM( MID(IO[[#This Row],[Description]],23,22)))</f>
        <v/>
      </c>
      <c r="O260" s="267" t="str">
        <f>UPPER( TRIM( MID(IO[[#This Row],[Description]],45,22)))</f>
        <v/>
      </c>
      <c r="U260" s="267"/>
      <c r="V260" s="267"/>
      <c r="W260" s="267"/>
      <c r="X260" s="267"/>
      <c r="Y260" s="267"/>
    </row>
    <row r="261" spans="2:25" x14ac:dyDescent="0.4">
      <c r="B261" s="267">
        <v>259</v>
      </c>
      <c r="L261" s="267" t="str">
        <f>IF(ISBLANK(IO[[#This Row],[Base_Tag]]),"",_xlfn.TEXTJOIN("_",,IO[[#This Row],[Prefix]:[Suffix]]))</f>
        <v/>
      </c>
      <c r="M261" s="267" t="str">
        <f xml:space="preserve"> UPPER(TRIM( MID(IO[[#This Row],[Description]],1,22)))</f>
        <v/>
      </c>
      <c r="N261" s="267" t="str">
        <f xml:space="preserve"> UPPER( TRIM( MID(IO[[#This Row],[Description]],23,22)))</f>
        <v/>
      </c>
      <c r="O261" s="267" t="str">
        <f>UPPER( TRIM( MID(IO[[#This Row],[Description]],45,22)))</f>
        <v/>
      </c>
      <c r="U261" s="267"/>
      <c r="V261" s="267"/>
      <c r="W261" s="267"/>
      <c r="X261" s="267"/>
      <c r="Y261" s="267"/>
    </row>
    <row r="262" spans="2:25" x14ac:dyDescent="0.4">
      <c r="B262" s="267">
        <v>260</v>
      </c>
      <c r="L262" s="267" t="str">
        <f>IF(ISBLANK(IO[[#This Row],[Base_Tag]]),"",_xlfn.TEXTJOIN("_",,IO[[#This Row],[Prefix]:[Suffix]]))</f>
        <v/>
      </c>
      <c r="M262" s="267" t="str">
        <f xml:space="preserve"> UPPER(TRIM( MID(IO[[#This Row],[Description]],1,22)))</f>
        <v/>
      </c>
      <c r="N262" s="267" t="str">
        <f xml:space="preserve"> UPPER( TRIM( MID(IO[[#This Row],[Description]],23,22)))</f>
        <v/>
      </c>
      <c r="O262" s="267" t="str">
        <f>UPPER( TRIM( MID(IO[[#This Row],[Description]],45,22)))</f>
        <v/>
      </c>
      <c r="U262" s="267"/>
      <c r="V262" s="267"/>
      <c r="W262" s="267"/>
      <c r="X262" s="267"/>
      <c r="Y262" s="267"/>
    </row>
    <row r="263" spans="2:25" x14ac:dyDescent="0.4">
      <c r="B263" s="267">
        <v>261</v>
      </c>
      <c r="L263" s="267" t="str">
        <f>IF(ISBLANK(IO[[#This Row],[Base_Tag]]),"",_xlfn.TEXTJOIN("_",,IO[[#This Row],[Prefix]:[Suffix]]))</f>
        <v/>
      </c>
      <c r="M263" s="267" t="str">
        <f xml:space="preserve"> UPPER(TRIM( MID(IO[[#This Row],[Description]],1,22)))</f>
        <v/>
      </c>
      <c r="N263" s="267" t="str">
        <f xml:space="preserve"> UPPER( TRIM( MID(IO[[#This Row],[Description]],23,22)))</f>
        <v/>
      </c>
      <c r="O263" s="267" t="str">
        <f>UPPER( TRIM( MID(IO[[#This Row],[Description]],45,22)))</f>
        <v/>
      </c>
      <c r="U263" s="267"/>
      <c r="V263" s="267"/>
      <c r="W263" s="267"/>
      <c r="X263" s="267"/>
      <c r="Y263" s="267"/>
    </row>
    <row r="264" spans="2:25" x14ac:dyDescent="0.4">
      <c r="B264" s="267">
        <v>262</v>
      </c>
      <c r="L264" s="267" t="str">
        <f>IF(ISBLANK(IO[[#This Row],[Base_Tag]]),"",_xlfn.TEXTJOIN("_",,IO[[#This Row],[Prefix]:[Suffix]]))</f>
        <v/>
      </c>
      <c r="M264" s="267" t="str">
        <f xml:space="preserve"> UPPER(TRIM( MID(IO[[#This Row],[Description]],1,22)))</f>
        <v/>
      </c>
      <c r="N264" s="267" t="str">
        <f xml:space="preserve"> UPPER( TRIM( MID(IO[[#This Row],[Description]],23,22)))</f>
        <v/>
      </c>
      <c r="O264" s="267" t="str">
        <f>UPPER( TRIM( MID(IO[[#This Row],[Description]],45,22)))</f>
        <v/>
      </c>
      <c r="U264" s="267"/>
      <c r="V264" s="267"/>
      <c r="W264" s="267"/>
      <c r="X264" s="267"/>
      <c r="Y264" s="267"/>
    </row>
    <row r="265" spans="2:25" x14ac:dyDescent="0.4">
      <c r="B265" s="267">
        <v>263</v>
      </c>
      <c r="L265" s="267" t="str">
        <f>IF(ISBLANK(IO[[#This Row],[Base_Tag]]),"",_xlfn.TEXTJOIN("_",,IO[[#This Row],[Prefix]:[Suffix]]))</f>
        <v/>
      </c>
      <c r="M265" s="267" t="str">
        <f xml:space="preserve"> UPPER(TRIM( MID(IO[[#This Row],[Description]],1,22)))</f>
        <v/>
      </c>
      <c r="N265" s="267" t="str">
        <f xml:space="preserve"> UPPER( TRIM( MID(IO[[#This Row],[Description]],23,22)))</f>
        <v/>
      </c>
      <c r="O265" s="267" t="str">
        <f>UPPER( TRIM( MID(IO[[#This Row],[Description]],45,22)))</f>
        <v/>
      </c>
      <c r="U265" s="267"/>
      <c r="V265" s="267"/>
      <c r="W265" s="267"/>
      <c r="X265" s="267"/>
      <c r="Y265" s="267"/>
    </row>
    <row r="266" spans="2:25" x14ac:dyDescent="0.4">
      <c r="B266" s="267">
        <v>264</v>
      </c>
      <c r="L266" s="267" t="str">
        <f>IF(ISBLANK(IO[[#This Row],[Base_Tag]]),"",_xlfn.TEXTJOIN("_",,IO[[#This Row],[Prefix]:[Suffix]]))</f>
        <v/>
      </c>
      <c r="M266" s="267" t="str">
        <f xml:space="preserve"> UPPER(TRIM( MID(IO[[#This Row],[Description]],1,22)))</f>
        <v/>
      </c>
      <c r="N266" s="267" t="str">
        <f xml:space="preserve"> UPPER( TRIM( MID(IO[[#This Row],[Description]],23,22)))</f>
        <v/>
      </c>
      <c r="O266" s="267" t="str">
        <f>UPPER( TRIM( MID(IO[[#This Row],[Description]],45,22)))</f>
        <v/>
      </c>
      <c r="U266" s="267"/>
      <c r="V266" s="267"/>
      <c r="W266" s="267"/>
      <c r="X266" s="267"/>
      <c r="Y266" s="267"/>
    </row>
    <row r="267" spans="2:25" x14ac:dyDescent="0.4">
      <c r="B267" s="267">
        <v>265</v>
      </c>
      <c r="L267" s="267" t="str">
        <f>IF(ISBLANK(IO[[#This Row],[Base_Tag]]),"",_xlfn.TEXTJOIN("_",,IO[[#This Row],[Prefix]:[Suffix]]))</f>
        <v/>
      </c>
      <c r="M267" s="267" t="str">
        <f xml:space="preserve"> UPPER(TRIM( MID(IO[[#This Row],[Description]],1,22)))</f>
        <v/>
      </c>
      <c r="N267" s="267" t="str">
        <f xml:space="preserve"> UPPER( TRIM( MID(IO[[#This Row],[Description]],23,22)))</f>
        <v/>
      </c>
      <c r="O267" s="267" t="str">
        <f>UPPER( TRIM( MID(IO[[#This Row],[Description]],45,22)))</f>
        <v/>
      </c>
      <c r="U267" s="267"/>
      <c r="V267" s="267"/>
      <c r="W267" s="267"/>
      <c r="X267" s="267"/>
      <c r="Y267" s="267"/>
    </row>
    <row r="268" spans="2:25" x14ac:dyDescent="0.4">
      <c r="B268" s="267">
        <v>266</v>
      </c>
      <c r="L268" s="267" t="str">
        <f>IF(ISBLANK(IO[[#This Row],[Base_Tag]]),"",_xlfn.TEXTJOIN("_",,IO[[#This Row],[Prefix]:[Suffix]]))</f>
        <v/>
      </c>
      <c r="M268" s="267" t="str">
        <f xml:space="preserve"> UPPER(TRIM( MID(IO[[#This Row],[Description]],1,22)))</f>
        <v/>
      </c>
      <c r="N268" s="267" t="str">
        <f xml:space="preserve"> UPPER( TRIM( MID(IO[[#This Row],[Description]],23,22)))</f>
        <v/>
      </c>
      <c r="O268" s="267" t="str">
        <f>UPPER( TRIM( MID(IO[[#This Row],[Description]],45,22)))</f>
        <v/>
      </c>
      <c r="U268" s="267"/>
      <c r="V268" s="267"/>
      <c r="W268" s="267"/>
      <c r="X268" s="267"/>
      <c r="Y268" s="267"/>
    </row>
    <row r="269" spans="2:25" x14ac:dyDescent="0.4">
      <c r="B269" s="267">
        <v>267</v>
      </c>
      <c r="L269" s="267" t="str">
        <f>IF(ISBLANK(IO[[#This Row],[Base_Tag]]),"",_xlfn.TEXTJOIN("_",,IO[[#This Row],[Prefix]:[Suffix]]))</f>
        <v/>
      </c>
      <c r="M269" s="267" t="str">
        <f xml:space="preserve"> UPPER(TRIM( MID(IO[[#This Row],[Description]],1,22)))</f>
        <v/>
      </c>
      <c r="N269" s="267" t="str">
        <f xml:space="preserve"> UPPER( TRIM( MID(IO[[#This Row],[Description]],23,22)))</f>
        <v/>
      </c>
      <c r="O269" s="267" t="str">
        <f>UPPER( TRIM( MID(IO[[#This Row],[Description]],45,22)))</f>
        <v/>
      </c>
      <c r="U269" s="267"/>
      <c r="V269" s="267"/>
      <c r="W269" s="267"/>
      <c r="X269" s="267"/>
      <c r="Y269" s="267"/>
    </row>
    <row r="270" spans="2:25" x14ac:dyDescent="0.4">
      <c r="B270" s="267">
        <v>268</v>
      </c>
      <c r="L270" s="267" t="str">
        <f>IF(ISBLANK(IO[[#This Row],[Base_Tag]]),"",_xlfn.TEXTJOIN("_",,IO[[#This Row],[Prefix]:[Suffix]]))</f>
        <v/>
      </c>
      <c r="M270" s="267" t="str">
        <f xml:space="preserve"> UPPER(TRIM( MID(IO[[#This Row],[Description]],1,22)))</f>
        <v/>
      </c>
      <c r="N270" s="267" t="str">
        <f xml:space="preserve"> UPPER( TRIM( MID(IO[[#This Row],[Description]],23,22)))</f>
        <v/>
      </c>
      <c r="O270" s="267" t="str">
        <f>UPPER( TRIM( MID(IO[[#This Row],[Description]],45,22)))</f>
        <v/>
      </c>
      <c r="U270" s="267"/>
      <c r="V270" s="267"/>
      <c r="W270" s="267"/>
      <c r="X270" s="267"/>
      <c r="Y270" s="267"/>
    </row>
    <row r="271" spans="2:25" x14ac:dyDescent="0.4">
      <c r="B271" s="267">
        <v>269</v>
      </c>
      <c r="L271" s="267" t="str">
        <f>IF(ISBLANK(IO[[#This Row],[Base_Tag]]),"",_xlfn.TEXTJOIN("_",,IO[[#This Row],[Prefix]:[Suffix]]))</f>
        <v/>
      </c>
      <c r="M271" s="267" t="str">
        <f xml:space="preserve"> UPPER(TRIM( MID(IO[[#This Row],[Description]],1,22)))</f>
        <v/>
      </c>
      <c r="N271" s="267" t="str">
        <f xml:space="preserve"> UPPER( TRIM( MID(IO[[#This Row],[Description]],23,22)))</f>
        <v/>
      </c>
      <c r="O271" s="267" t="str">
        <f>UPPER( TRIM( MID(IO[[#This Row],[Description]],45,22)))</f>
        <v/>
      </c>
      <c r="U271" s="267"/>
      <c r="V271" s="267"/>
      <c r="W271" s="267"/>
      <c r="X271" s="267"/>
      <c r="Y271" s="267"/>
    </row>
    <row r="272" spans="2:25" x14ac:dyDescent="0.4">
      <c r="B272" s="267">
        <v>270</v>
      </c>
      <c r="L272" s="267" t="str">
        <f>IF(ISBLANK(IO[[#This Row],[Base_Tag]]),"",_xlfn.TEXTJOIN("_",,IO[[#This Row],[Prefix]:[Suffix]]))</f>
        <v/>
      </c>
      <c r="M272" s="267" t="str">
        <f xml:space="preserve"> UPPER(TRIM( MID(IO[[#This Row],[Description]],1,22)))</f>
        <v/>
      </c>
      <c r="N272" s="267" t="str">
        <f xml:space="preserve"> UPPER( TRIM( MID(IO[[#This Row],[Description]],23,22)))</f>
        <v/>
      </c>
      <c r="O272" s="267" t="str">
        <f>UPPER( TRIM( MID(IO[[#This Row],[Description]],45,22)))</f>
        <v/>
      </c>
      <c r="U272" s="267"/>
      <c r="V272" s="267"/>
      <c r="W272" s="267"/>
      <c r="X272" s="267"/>
      <c r="Y272" s="267"/>
    </row>
    <row r="273" spans="2:25" x14ac:dyDescent="0.4">
      <c r="B273" s="267">
        <v>271</v>
      </c>
      <c r="L273" s="267" t="str">
        <f>IF(ISBLANK(IO[[#This Row],[Base_Tag]]),"",_xlfn.TEXTJOIN("_",,IO[[#This Row],[Prefix]:[Suffix]]))</f>
        <v/>
      </c>
      <c r="M273" s="267" t="str">
        <f xml:space="preserve"> UPPER(TRIM( MID(IO[[#This Row],[Description]],1,22)))</f>
        <v/>
      </c>
      <c r="N273" s="267" t="str">
        <f xml:space="preserve"> UPPER( TRIM( MID(IO[[#This Row],[Description]],23,22)))</f>
        <v/>
      </c>
      <c r="O273" s="267" t="str">
        <f>UPPER( TRIM( MID(IO[[#This Row],[Description]],45,22)))</f>
        <v/>
      </c>
      <c r="U273" s="267"/>
      <c r="V273" s="267"/>
      <c r="W273" s="267"/>
      <c r="X273" s="267"/>
      <c r="Y273" s="267"/>
    </row>
    <row r="274" spans="2:25" x14ac:dyDescent="0.4">
      <c r="B274" s="267">
        <v>272</v>
      </c>
      <c r="L274" s="267" t="str">
        <f>IF(ISBLANK(IO[[#This Row],[Base_Tag]]),"",_xlfn.TEXTJOIN("_",,IO[[#This Row],[Prefix]:[Suffix]]))</f>
        <v/>
      </c>
      <c r="M274" s="267" t="str">
        <f xml:space="preserve"> UPPER(TRIM( MID(IO[[#This Row],[Description]],1,22)))</f>
        <v/>
      </c>
      <c r="N274" s="267" t="str">
        <f xml:space="preserve"> UPPER( TRIM( MID(IO[[#This Row],[Description]],23,22)))</f>
        <v/>
      </c>
      <c r="O274" s="267" t="str">
        <f>UPPER( TRIM( MID(IO[[#This Row],[Description]],45,22)))</f>
        <v/>
      </c>
      <c r="U274" s="267"/>
      <c r="V274" s="267"/>
      <c r="W274" s="267"/>
      <c r="X274" s="267"/>
      <c r="Y274" s="267"/>
    </row>
    <row r="275" spans="2:25" x14ac:dyDescent="0.4">
      <c r="B275" s="267">
        <v>273</v>
      </c>
      <c r="L275" s="267" t="str">
        <f>IF(ISBLANK(IO[[#This Row],[Base_Tag]]),"",_xlfn.TEXTJOIN("_",,IO[[#This Row],[Prefix]:[Suffix]]))</f>
        <v/>
      </c>
      <c r="M275" s="267" t="str">
        <f xml:space="preserve"> UPPER(TRIM( MID(IO[[#This Row],[Description]],1,22)))</f>
        <v/>
      </c>
      <c r="N275" s="267" t="str">
        <f xml:space="preserve"> UPPER( TRIM( MID(IO[[#This Row],[Description]],23,22)))</f>
        <v/>
      </c>
      <c r="O275" s="267" t="str">
        <f>UPPER( TRIM( MID(IO[[#This Row],[Description]],45,22)))</f>
        <v/>
      </c>
      <c r="U275" s="267"/>
      <c r="V275" s="267"/>
      <c r="W275" s="267"/>
      <c r="X275" s="267"/>
      <c r="Y275" s="267"/>
    </row>
    <row r="276" spans="2:25" x14ac:dyDescent="0.4">
      <c r="B276" s="267">
        <v>274</v>
      </c>
      <c r="L276" s="267" t="str">
        <f>IF(ISBLANK(IO[[#This Row],[Base_Tag]]),"",_xlfn.TEXTJOIN("_",,IO[[#This Row],[Prefix]:[Suffix]]))</f>
        <v/>
      </c>
      <c r="M276" s="267" t="str">
        <f xml:space="preserve"> UPPER(TRIM( MID(IO[[#This Row],[Description]],1,22)))</f>
        <v/>
      </c>
      <c r="N276" s="267" t="str">
        <f xml:space="preserve"> UPPER( TRIM( MID(IO[[#This Row],[Description]],23,22)))</f>
        <v/>
      </c>
      <c r="O276" s="267" t="str">
        <f>UPPER( TRIM( MID(IO[[#This Row],[Description]],45,22)))</f>
        <v/>
      </c>
      <c r="U276" s="267"/>
      <c r="V276" s="267"/>
      <c r="W276" s="267"/>
      <c r="X276" s="267"/>
      <c r="Y276" s="267"/>
    </row>
    <row r="277" spans="2:25" x14ac:dyDescent="0.4">
      <c r="B277" s="267">
        <v>275</v>
      </c>
      <c r="L277" s="267" t="str">
        <f>IF(ISBLANK(IO[[#This Row],[Base_Tag]]),"",_xlfn.TEXTJOIN("_",,IO[[#This Row],[Prefix]:[Suffix]]))</f>
        <v/>
      </c>
      <c r="M277" s="267" t="str">
        <f xml:space="preserve"> UPPER(TRIM( MID(IO[[#This Row],[Description]],1,22)))</f>
        <v/>
      </c>
      <c r="N277" s="267" t="str">
        <f xml:space="preserve"> UPPER( TRIM( MID(IO[[#This Row],[Description]],23,22)))</f>
        <v/>
      </c>
      <c r="O277" s="267" t="str">
        <f>UPPER( TRIM( MID(IO[[#This Row],[Description]],45,22)))</f>
        <v/>
      </c>
      <c r="U277" s="267"/>
      <c r="V277" s="267"/>
      <c r="W277" s="267"/>
      <c r="X277" s="267"/>
      <c r="Y277" s="267"/>
    </row>
    <row r="278" spans="2:25" x14ac:dyDescent="0.4">
      <c r="B278" s="267">
        <v>276</v>
      </c>
      <c r="L278" s="267" t="str">
        <f>IF(ISBLANK(IO[[#This Row],[Base_Tag]]),"",_xlfn.TEXTJOIN("_",,IO[[#This Row],[Prefix]:[Suffix]]))</f>
        <v/>
      </c>
      <c r="M278" s="267" t="str">
        <f xml:space="preserve"> UPPER(TRIM( MID(IO[[#This Row],[Description]],1,22)))</f>
        <v/>
      </c>
      <c r="N278" s="267" t="str">
        <f xml:space="preserve"> UPPER( TRIM( MID(IO[[#This Row],[Description]],23,22)))</f>
        <v/>
      </c>
      <c r="O278" s="267" t="str">
        <f>UPPER( TRIM( MID(IO[[#This Row],[Description]],45,22)))</f>
        <v/>
      </c>
      <c r="U278" s="267"/>
      <c r="V278" s="267"/>
      <c r="W278" s="267"/>
      <c r="X278" s="267"/>
      <c r="Y278" s="267"/>
    </row>
    <row r="279" spans="2:25" x14ac:dyDescent="0.4">
      <c r="B279" s="267">
        <v>277</v>
      </c>
      <c r="L279" s="267" t="str">
        <f>IF(ISBLANK(IO[[#This Row],[Base_Tag]]),"",_xlfn.TEXTJOIN("_",,IO[[#This Row],[Prefix]:[Suffix]]))</f>
        <v/>
      </c>
      <c r="M279" s="267" t="str">
        <f xml:space="preserve"> UPPER(TRIM( MID(IO[[#This Row],[Description]],1,22)))</f>
        <v/>
      </c>
      <c r="N279" s="267" t="str">
        <f xml:space="preserve"> UPPER( TRIM( MID(IO[[#This Row],[Description]],23,22)))</f>
        <v/>
      </c>
      <c r="O279" s="267" t="str">
        <f>UPPER( TRIM( MID(IO[[#This Row],[Description]],45,22)))</f>
        <v/>
      </c>
      <c r="U279" s="267"/>
      <c r="V279" s="267"/>
      <c r="W279" s="267"/>
      <c r="X279" s="267"/>
      <c r="Y279" s="267"/>
    </row>
    <row r="280" spans="2:25" x14ac:dyDescent="0.4">
      <c r="B280" s="267">
        <v>278</v>
      </c>
      <c r="L280" s="267" t="str">
        <f>IF(ISBLANK(IO[[#This Row],[Base_Tag]]),"",_xlfn.TEXTJOIN("_",,IO[[#This Row],[Prefix]:[Suffix]]))</f>
        <v/>
      </c>
      <c r="M280" s="267" t="str">
        <f xml:space="preserve"> UPPER(TRIM( MID(IO[[#This Row],[Description]],1,22)))</f>
        <v/>
      </c>
      <c r="N280" s="267" t="str">
        <f xml:space="preserve"> UPPER( TRIM( MID(IO[[#This Row],[Description]],23,22)))</f>
        <v/>
      </c>
      <c r="O280" s="267" t="str">
        <f>UPPER( TRIM( MID(IO[[#This Row],[Description]],45,22)))</f>
        <v/>
      </c>
      <c r="U280" s="267"/>
      <c r="V280" s="267"/>
      <c r="W280" s="267"/>
      <c r="X280" s="267"/>
      <c r="Y280" s="267"/>
    </row>
    <row r="281" spans="2:25" x14ac:dyDescent="0.4">
      <c r="B281" s="267">
        <v>279</v>
      </c>
      <c r="L281" s="267" t="str">
        <f>IF(ISBLANK(IO[[#This Row],[Base_Tag]]),"",_xlfn.TEXTJOIN("_",,IO[[#This Row],[Prefix]:[Suffix]]))</f>
        <v/>
      </c>
      <c r="M281" s="267" t="str">
        <f xml:space="preserve"> UPPER(TRIM( MID(IO[[#This Row],[Description]],1,22)))</f>
        <v/>
      </c>
      <c r="N281" s="267" t="str">
        <f xml:space="preserve"> UPPER( TRIM( MID(IO[[#This Row],[Description]],23,22)))</f>
        <v/>
      </c>
      <c r="O281" s="267" t="str">
        <f>UPPER( TRIM( MID(IO[[#This Row],[Description]],45,22)))</f>
        <v/>
      </c>
      <c r="U281" s="267"/>
      <c r="V281" s="267"/>
      <c r="W281" s="267"/>
      <c r="X281" s="267"/>
      <c r="Y281" s="267"/>
    </row>
    <row r="282" spans="2:25" x14ac:dyDescent="0.4">
      <c r="B282" s="267">
        <v>280</v>
      </c>
      <c r="L282" s="267" t="str">
        <f>IF(ISBLANK(IO[[#This Row],[Base_Tag]]),"",_xlfn.TEXTJOIN("_",,IO[[#This Row],[Prefix]:[Suffix]]))</f>
        <v/>
      </c>
      <c r="M282" s="267" t="str">
        <f xml:space="preserve"> UPPER(TRIM( MID(IO[[#This Row],[Description]],1,22)))</f>
        <v/>
      </c>
      <c r="N282" s="267" t="str">
        <f xml:space="preserve"> UPPER( TRIM( MID(IO[[#This Row],[Description]],23,22)))</f>
        <v/>
      </c>
      <c r="O282" s="267" t="str">
        <f>UPPER( TRIM( MID(IO[[#This Row],[Description]],45,22)))</f>
        <v/>
      </c>
      <c r="U282" s="267"/>
      <c r="V282" s="267"/>
      <c r="W282" s="267"/>
      <c r="X282" s="267"/>
      <c r="Y282" s="267"/>
    </row>
    <row r="283" spans="2:25" x14ac:dyDescent="0.4">
      <c r="B283" s="267">
        <v>281</v>
      </c>
      <c r="L283" s="267" t="str">
        <f>IF(ISBLANK(IO[[#This Row],[Base_Tag]]),"",_xlfn.TEXTJOIN("_",,IO[[#This Row],[Prefix]:[Suffix]]))</f>
        <v/>
      </c>
      <c r="M283" s="267" t="str">
        <f xml:space="preserve"> UPPER(TRIM( MID(IO[[#This Row],[Description]],1,22)))</f>
        <v/>
      </c>
      <c r="N283" s="267" t="str">
        <f xml:space="preserve"> UPPER( TRIM( MID(IO[[#This Row],[Description]],23,22)))</f>
        <v/>
      </c>
      <c r="O283" s="267" t="str">
        <f>UPPER( TRIM( MID(IO[[#This Row],[Description]],45,22)))</f>
        <v/>
      </c>
      <c r="U283" s="267"/>
      <c r="V283" s="267"/>
      <c r="W283" s="267"/>
      <c r="X283" s="267"/>
      <c r="Y283" s="267"/>
    </row>
    <row r="284" spans="2:25" x14ac:dyDescent="0.4">
      <c r="B284" s="267">
        <v>282</v>
      </c>
      <c r="L284" s="267" t="str">
        <f>IF(ISBLANK(IO[[#This Row],[Base_Tag]]),"",_xlfn.TEXTJOIN("_",,IO[[#This Row],[Prefix]:[Suffix]]))</f>
        <v/>
      </c>
      <c r="M284" s="267" t="str">
        <f xml:space="preserve"> UPPER(TRIM( MID(IO[[#This Row],[Description]],1,22)))</f>
        <v/>
      </c>
      <c r="N284" s="267" t="str">
        <f xml:space="preserve"> UPPER( TRIM( MID(IO[[#This Row],[Description]],23,22)))</f>
        <v/>
      </c>
      <c r="O284" s="267" t="str">
        <f>UPPER( TRIM( MID(IO[[#This Row],[Description]],45,22)))</f>
        <v/>
      </c>
      <c r="U284" s="267"/>
      <c r="V284" s="267"/>
      <c r="W284" s="267"/>
      <c r="X284" s="267"/>
      <c r="Y284" s="267"/>
    </row>
    <row r="285" spans="2:25" x14ac:dyDescent="0.4">
      <c r="B285" s="267">
        <v>283</v>
      </c>
      <c r="L285" s="267" t="str">
        <f>IF(ISBLANK(IO[[#This Row],[Base_Tag]]),"",_xlfn.TEXTJOIN("_",,IO[[#This Row],[Prefix]:[Suffix]]))</f>
        <v/>
      </c>
      <c r="M285" s="267" t="str">
        <f xml:space="preserve"> UPPER(TRIM( MID(IO[[#This Row],[Description]],1,22)))</f>
        <v/>
      </c>
      <c r="N285" s="267" t="str">
        <f xml:space="preserve"> UPPER( TRIM( MID(IO[[#This Row],[Description]],23,22)))</f>
        <v/>
      </c>
      <c r="O285" s="267" t="str">
        <f>UPPER( TRIM( MID(IO[[#This Row],[Description]],45,22)))</f>
        <v/>
      </c>
      <c r="U285" s="267"/>
      <c r="V285" s="267"/>
      <c r="W285" s="267"/>
      <c r="X285" s="267"/>
      <c r="Y285" s="267"/>
    </row>
    <row r="286" spans="2:25" x14ac:dyDescent="0.4">
      <c r="B286" s="267">
        <v>284</v>
      </c>
      <c r="L286" s="267" t="str">
        <f>IF(ISBLANK(IO[[#This Row],[Base_Tag]]),"",_xlfn.TEXTJOIN("_",,IO[[#This Row],[Prefix]:[Suffix]]))</f>
        <v/>
      </c>
      <c r="M286" s="267" t="str">
        <f xml:space="preserve"> UPPER(TRIM( MID(IO[[#This Row],[Description]],1,22)))</f>
        <v/>
      </c>
      <c r="N286" s="267" t="str">
        <f xml:space="preserve"> UPPER( TRIM( MID(IO[[#This Row],[Description]],23,22)))</f>
        <v/>
      </c>
      <c r="O286" s="267" t="str">
        <f>UPPER( TRIM( MID(IO[[#This Row],[Description]],45,22)))</f>
        <v/>
      </c>
      <c r="U286" s="267"/>
      <c r="V286" s="267"/>
      <c r="W286" s="267"/>
      <c r="X286" s="267"/>
      <c r="Y286" s="267"/>
    </row>
    <row r="287" spans="2:25" x14ac:dyDescent="0.4">
      <c r="B287" s="267">
        <v>285</v>
      </c>
      <c r="L287" s="267" t="str">
        <f>IF(ISBLANK(IO[[#This Row],[Base_Tag]]),"",_xlfn.TEXTJOIN("_",,IO[[#This Row],[Prefix]:[Suffix]]))</f>
        <v/>
      </c>
      <c r="M287" s="267" t="str">
        <f xml:space="preserve"> UPPER(TRIM( MID(IO[[#This Row],[Description]],1,22)))</f>
        <v/>
      </c>
      <c r="N287" s="267" t="str">
        <f xml:space="preserve"> UPPER( TRIM( MID(IO[[#This Row],[Description]],23,22)))</f>
        <v/>
      </c>
      <c r="O287" s="267" t="str">
        <f>UPPER( TRIM( MID(IO[[#This Row],[Description]],45,22)))</f>
        <v/>
      </c>
      <c r="U287" s="267"/>
      <c r="V287" s="267"/>
      <c r="W287" s="267"/>
      <c r="X287" s="267"/>
      <c r="Y287" s="267"/>
    </row>
    <row r="288" spans="2:25" x14ac:dyDescent="0.4">
      <c r="B288" s="267">
        <v>286</v>
      </c>
      <c r="L288" s="267" t="str">
        <f>IF(ISBLANK(IO[[#This Row],[Base_Tag]]),"",_xlfn.TEXTJOIN("_",,IO[[#This Row],[Prefix]:[Suffix]]))</f>
        <v/>
      </c>
      <c r="M288" s="267" t="str">
        <f xml:space="preserve"> UPPER(TRIM( MID(IO[[#This Row],[Description]],1,22)))</f>
        <v/>
      </c>
      <c r="N288" s="267" t="str">
        <f xml:space="preserve"> UPPER( TRIM( MID(IO[[#This Row],[Description]],23,22)))</f>
        <v/>
      </c>
      <c r="O288" s="267" t="str">
        <f>UPPER( TRIM( MID(IO[[#This Row],[Description]],45,22)))</f>
        <v/>
      </c>
      <c r="U288" s="267"/>
      <c r="V288" s="267"/>
      <c r="W288" s="267"/>
      <c r="X288" s="267"/>
      <c r="Y288" s="267"/>
    </row>
    <row r="289" spans="2:25" x14ac:dyDescent="0.4">
      <c r="B289" s="267">
        <v>287</v>
      </c>
      <c r="L289" s="267" t="str">
        <f>IF(ISBLANK(IO[[#This Row],[Base_Tag]]),"",_xlfn.TEXTJOIN("_",,IO[[#This Row],[Prefix]:[Suffix]]))</f>
        <v/>
      </c>
      <c r="M289" s="267" t="str">
        <f xml:space="preserve"> UPPER(TRIM( MID(IO[[#This Row],[Description]],1,22)))</f>
        <v/>
      </c>
      <c r="N289" s="267" t="str">
        <f xml:space="preserve"> UPPER( TRIM( MID(IO[[#This Row],[Description]],23,22)))</f>
        <v/>
      </c>
      <c r="O289" s="267" t="str">
        <f>UPPER( TRIM( MID(IO[[#This Row],[Description]],45,22)))</f>
        <v/>
      </c>
      <c r="U289" s="267"/>
      <c r="V289" s="267"/>
      <c r="W289" s="267"/>
      <c r="X289" s="267"/>
      <c r="Y289" s="267"/>
    </row>
    <row r="290" spans="2:25" x14ac:dyDescent="0.4">
      <c r="B290" s="267">
        <v>288</v>
      </c>
      <c r="L290" s="267" t="str">
        <f>IF(ISBLANK(IO[[#This Row],[Base_Tag]]),"",_xlfn.TEXTJOIN("_",,IO[[#This Row],[Prefix]:[Suffix]]))</f>
        <v/>
      </c>
      <c r="M290" s="267" t="str">
        <f xml:space="preserve"> UPPER(TRIM( MID(IO[[#This Row],[Description]],1,22)))</f>
        <v/>
      </c>
      <c r="N290" s="267" t="str">
        <f xml:space="preserve"> UPPER( TRIM( MID(IO[[#This Row],[Description]],23,22)))</f>
        <v/>
      </c>
      <c r="O290" s="267" t="str">
        <f>UPPER( TRIM( MID(IO[[#This Row],[Description]],45,22)))</f>
        <v/>
      </c>
      <c r="U290" s="267"/>
      <c r="V290" s="267"/>
      <c r="W290" s="267"/>
      <c r="X290" s="267"/>
      <c r="Y290" s="267"/>
    </row>
    <row r="291" spans="2:25" x14ac:dyDescent="0.4">
      <c r="B291" s="267">
        <v>289</v>
      </c>
      <c r="L291" s="267" t="str">
        <f>IF(ISBLANK(IO[[#This Row],[Base_Tag]]),"",_xlfn.TEXTJOIN("_",,IO[[#This Row],[Prefix]:[Suffix]]))</f>
        <v/>
      </c>
      <c r="M291" s="267" t="str">
        <f xml:space="preserve"> UPPER(TRIM( MID(IO[[#This Row],[Description]],1,22)))</f>
        <v/>
      </c>
      <c r="N291" s="267" t="str">
        <f xml:space="preserve"> UPPER( TRIM( MID(IO[[#This Row],[Description]],23,22)))</f>
        <v/>
      </c>
      <c r="O291" s="267" t="str">
        <f>UPPER( TRIM( MID(IO[[#This Row],[Description]],45,22)))</f>
        <v/>
      </c>
      <c r="U291" s="267"/>
      <c r="V291" s="267"/>
      <c r="W291" s="267"/>
      <c r="X291" s="267"/>
      <c r="Y291" s="267"/>
    </row>
    <row r="292" spans="2:25" x14ac:dyDescent="0.4">
      <c r="B292" s="267">
        <v>290</v>
      </c>
      <c r="L292" s="267" t="str">
        <f>IF(ISBLANK(IO[[#This Row],[Base_Tag]]),"",_xlfn.TEXTJOIN("_",,IO[[#This Row],[Prefix]:[Suffix]]))</f>
        <v/>
      </c>
      <c r="M292" s="267" t="str">
        <f xml:space="preserve"> UPPER(TRIM( MID(IO[[#This Row],[Description]],1,22)))</f>
        <v/>
      </c>
      <c r="N292" s="267" t="str">
        <f xml:space="preserve"> UPPER( TRIM( MID(IO[[#This Row],[Description]],23,22)))</f>
        <v/>
      </c>
      <c r="O292" s="267" t="str">
        <f>UPPER( TRIM( MID(IO[[#This Row],[Description]],45,22)))</f>
        <v/>
      </c>
      <c r="U292" s="267"/>
      <c r="V292" s="267"/>
      <c r="W292" s="267"/>
      <c r="X292" s="267"/>
      <c r="Y292" s="267"/>
    </row>
    <row r="293" spans="2:25" x14ac:dyDescent="0.4">
      <c r="B293" s="267">
        <v>291</v>
      </c>
      <c r="L293" s="267" t="str">
        <f>IF(ISBLANK(IO[[#This Row],[Base_Tag]]),"",_xlfn.TEXTJOIN("_",,IO[[#This Row],[Prefix]:[Suffix]]))</f>
        <v/>
      </c>
      <c r="M293" s="267" t="str">
        <f xml:space="preserve"> UPPER(TRIM( MID(IO[[#This Row],[Description]],1,22)))</f>
        <v/>
      </c>
      <c r="N293" s="267" t="str">
        <f xml:space="preserve"> UPPER( TRIM( MID(IO[[#This Row],[Description]],23,22)))</f>
        <v/>
      </c>
      <c r="O293" s="267" t="str">
        <f>UPPER( TRIM( MID(IO[[#This Row],[Description]],45,22)))</f>
        <v/>
      </c>
      <c r="U293" s="267"/>
      <c r="V293" s="267"/>
      <c r="W293" s="267"/>
      <c r="X293" s="267"/>
      <c r="Y293" s="267"/>
    </row>
    <row r="294" spans="2:25" x14ac:dyDescent="0.4">
      <c r="B294" s="267">
        <v>292</v>
      </c>
      <c r="L294" s="267" t="str">
        <f>IF(ISBLANK(IO[[#This Row],[Base_Tag]]),"",_xlfn.TEXTJOIN("_",,IO[[#This Row],[Prefix]:[Suffix]]))</f>
        <v/>
      </c>
      <c r="M294" s="267" t="str">
        <f xml:space="preserve"> UPPER(TRIM( MID(IO[[#This Row],[Description]],1,22)))</f>
        <v/>
      </c>
      <c r="N294" s="267" t="str">
        <f xml:space="preserve"> UPPER( TRIM( MID(IO[[#This Row],[Description]],23,22)))</f>
        <v/>
      </c>
      <c r="O294" s="267" t="str">
        <f>UPPER( TRIM( MID(IO[[#This Row],[Description]],45,22)))</f>
        <v/>
      </c>
      <c r="U294" s="267"/>
      <c r="V294" s="267"/>
      <c r="W294" s="267"/>
      <c r="X294" s="267"/>
      <c r="Y294" s="267"/>
    </row>
    <row r="295" spans="2:25" x14ac:dyDescent="0.4">
      <c r="B295" s="267">
        <v>293</v>
      </c>
      <c r="L295" s="267" t="str">
        <f>IF(ISBLANK(IO[[#This Row],[Base_Tag]]),"",_xlfn.TEXTJOIN("_",,IO[[#This Row],[Prefix]:[Suffix]]))</f>
        <v/>
      </c>
      <c r="M295" s="267" t="str">
        <f xml:space="preserve"> UPPER(TRIM( MID(IO[[#This Row],[Description]],1,22)))</f>
        <v/>
      </c>
      <c r="N295" s="267" t="str">
        <f xml:space="preserve"> UPPER( TRIM( MID(IO[[#This Row],[Description]],23,22)))</f>
        <v/>
      </c>
      <c r="O295" s="267" t="str">
        <f>UPPER( TRIM( MID(IO[[#This Row],[Description]],45,22)))</f>
        <v/>
      </c>
      <c r="U295" s="267"/>
      <c r="V295" s="267"/>
      <c r="W295" s="267"/>
      <c r="X295" s="267"/>
      <c r="Y295" s="267"/>
    </row>
    <row r="296" spans="2:25" x14ac:dyDescent="0.4">
      <c r="B296" s="267">
        <v>294</v>
      </c>
      <c r="L296" s="267" t="str">
        <f>IF(ISBLANK(IO[[#This Row],[Base_Tag]]),"",_xlfn.TEXTJOIN("_",,IO[[#This Row],[Prefix]:[Suffix]]))</f>
        <v/>
      </c>
      <c r="M296" s="267" t="str">
        <f xml:space="preserve"> UPPER(TRIM( MID(IO[[#This Row],[Description]],1,22)))</f>
        <v/>
      </c>
      <c r="N296" s="267" t="str">
        <f xml:space="preserve"> UPPER( TRIM( MID(IO[[#This Row],[Description]],23,22)))</f>
        <v/>
      </c>
      <c r="O296" s="267" t="str">
        <f>UPPER( TRIM( MID(IO[[#This Row],[Description]],45,22)))</f>
        <v/>
      </c>
      <c r="U296" s="267"/>
      <c r="V296" s="267"/>
      <c r="W296" s="267"/>
      <c r="X296" s="267"/>
      <c r="Y296" s="267"/>
    </row>
    <row r="297" spans="2:25" x14ac:dyDescent="0.4">
      <c r="B297" s="267">
        <v>295</v>
      </c>
      <c r="L297" s="267" t="str">
        <f>IF(ISBLANK(IO[[#This Row],[Base_Tag]]),"",_xlfn.TEXTJOIN("_",,IO[[#This Row],[Prefix]:[Suffix]]))</f>
        <v/>
      </c>
      <c r="M297" s="267" t="str">
        <f xml:space="preserve"> UPPER(TRIM( MID(IO[[#This Row],[Description]],1,22)))</f>
        <v/>
      </c>
      <c r="N297" s="267" t="str">
        <f xml:space="preserve"> UPPER( TRIM( MID(IO[[#This Row],[Description]],23,22)))</f>
        <v/>
      </c>
      <c r="O297" s="267" t="str">
        <f>UPPER( TRIM( MID(IO[[#This Row],[Description]],45,22)))</f>
        <v/>
      </c>
      <c r="U297" s="267"/>
      <c r="V297" s="267"/>
      <c r="W297" s="267"/>
      <c r="X297" s="267"/>
      <c r="Y297" s="267"/>
    </row>
    <row r="298" spans="2:25" x14ac:dyDescent="0.4">
      <c r="B298" s="267">
        <v>296</v>
      </c>
      <c r="L298" s="267" t="str">
        <f>IF(ISBLANK(IO[[#This Row],[Base_Tag]]),"",_xlfn.TEXTJOIN("_",,IO[[#This Row],[Prefix]:[Suffix]]))</f>
        <v/>
      </c>
      <c r="M298" s="267" t="str">
        <f xml:space="preserve"> UPPER(TRIM( MID(IO[[#This Row],[Description]],1,22)))</f>
        <v/>
      </c>
      <c r="N298" s="267" t="str">
        <f xml:space="preserve"> UPPER( TRIM( MID(IO[[#This Row],[Description]],23,22)))</f>
        <v/>
      </c>
      <c r="O298" s="267" t="str">
        <f>UPPER( TRIM( MID(IO[[#This Row],[Description]],45,22)))</f>
        <v/>
      </c>
      <c r="U298" s="267"/>
      <c r="V298" s="267"/>
      <c r="W298" s="267"/>
      <c r="X298" s="267"/>
      <c r="Y298" s="267"/>
    </row>
    <row r="299" spans="2:25" x14ac:dyDescent="0.4">
      <c r="B299" s="267">
        <v>297</v>
      </c>
      <c r="L299" s="267" t="str">
        <f>IF(ISBLANK(IO[[#This Row],[Base_Tag]]),"",_xlfn.TEXTJOIN("_",,IO[[#This Row],[Prefix]:[Suffix]]))</f>
        <v/>
      </c>
      <c r="M299" s="267" t="str">
        <f xml:space="preserve"> UPPER(TRIM( MID(IO[[#This Row],[Description]],1,22)))</f>
        <v/>
      </c>
      <c r="N299" s="267" t="str">
        <f xml:space="preserve"> UPPER( TRIM( MID(IO[[#This Row],[Description]],23,22)))</f>
        <v/>
      </c>
      <c r="O299" s="267" t="str">
        <f>UPPER( TRIM( MID(IO[[#This Row],[Description]],45,22)))</f>
        <v/>
      </c>
      <c r="U299" s="267"/>
      <c r="V299" s="267"/>
      <c r="W299" s="267"/>
      <c r="X299" s="267"/>
      <c r="Y299" s="267"/>
    </row>
    <row r="300" spans="2:25" x14ac:dyDescent="0.4">
      <c r="B300" s="267">
        <v>298</v>
      </c>
      <c r="L300" s="267" t="str">
        <f>IF(ISBLANK(IO[[#This Row],[Base_Tag]]),"",_xlfn.TEXTJOIN("_",,IO[[#This Row],[Prefix]:[Suffix]]))</f>
        <v/>
      </c>
      <c r="M300" s="267" t="str">
        <f xml:space="preserve"> UPPER(TRIM( MID(IO[[#This Row],[Description]],1,22)))</f>
        <v/>
      </c>
      <c r="N300" s="267" t="str">
        <f xml:space="preserve"> UPPER( TRIM( MID(IO[[#This Row],[Description]],23,22)))</f>
        <v/>
      </c>
      <c r="O300" s="267" t="str">
        <f>UPPER( TRIM( MID(IO[[#This Row],[Description]],45,22)))</f>
        <v/>
      </c>
      <c r="U300" s="267"/>
      <c r="V300" s="267"/>
      <c r="W300" s="267"/>
      <c r="X300" s="267"/>
      <c r="Y300" s="267"/>
    </row>
    <row r="301" spans="2:25" x14ac:dyDescent="0.4">
      <c r="B301" s="267">
        <v>299</v>
      </c>
      <c r="L301" s="267" t="str">
        <f>IF(ISBLANK(IO[[#This Row],[Base_Tag]]),"",_xlfn.TEXTJOIN("_",,IO[[#This Row],[Prefix]:[Suffix]]))</f>
        <v/>
      </c>
      <c r="M301" s="267" t="str">
        <f xml:space="preserve"> UPPER(TRIM( MID(IO[[#This Row],[Description]],1,22)))</f>
        <v/>
      </c>
      <c r="N301" s="267" t="str">
        <f xml:space="preserve"> UPPER( TRIM( MID(IO[[#This Row],[Description]],23,22)))</f>
        <v/>
      </c>
      <c r="O301" s="267" t="str">
        <f>UPPER( TRIM( MID(IO[[#This Row],[Description]],45,22)))</f>
        <v/>
      </c>
      <c r="U301" s="267"/>
      <c r="V301" s="267"/>
      <c r="W301" s="267"/>
      <c r="X301" s="267"/>
      <c r="Y301" s="267"/>
    </row>
    <row r="302" spans="2:25" x14ac:dyDescent="0.4">
      <c r="B302" s="267">
        <v>300</v>
      </c>
      <c r="L302" s="267" t="str">
        <f>IF(ISBLANK(IO[[#This Row],[Base_Tag]]),"",_xlfn.TEXTJOIN("_",,IO[[#This Row],[Prefix]:[Suffix]]))</f>
        <v/>
      </c>
      <c r="M302" s="267" t="str">
        <f xml:space="preserve"> UPPER(TRIM( MID(IO[[#This Row],[Description]],1,22)))</f>
        <v/>
      </c>
      <c r="N302" s="267" t="str">
        <f xml:space="preserve"> UPPER( TRIM( MID(IO[[#This Row],[Description]],23,22)))</f>
        <v/>
      </c>
      <c r="O302" s="267" t="str">
        <f>UPPER( TRIM( MID(IO[[#This Row],[Description]],45,22)))</f>
        <v/>
      </c>
      <c r="U302" s="267"/>
      <c r="V302" s="267"/>
      <c r="W302" s="267"/>
      <c r="X302" s="267"/>
      <c r="Y302" s="267"/>
    </row>
    <row r="303" spans="2:25" x14ac:dyDescent="0.4">
      <c r="B303" s="267">
        <v>301</v>
      </c>
      <c r="L303" s="267" t="str">
        <f>IF(ISBLANK(IO[[#This Row],[Base_Tag]]),"",_xlfn.TEXTJOIN("_",,IO[[#This Row],[Prefix]:[Suffix]]))</f>
        <v/>
      </c>
      <c r="M303" s="267" t="str">
        <f xml:space="preserve"> UPPER(TRIM( MID(IO[[#This Row],[Description]],1,22)))</f>
        <v/>
      </c>
      <c r="N303" s="267" t="str">
        <f xml:space="preserve"> UPPER( TRIM( MID(IO[[#This Row],[Description]],23,22)))</f>
        <v/>
      </c>
      <c r="O303" s="267" t="str">
        <f>UPPER( TRIM( MID(IO[[#This Row],[Description]],45,22)))</f>
        <v/>
      </c>
      <c r="U303" s="267"/>
      <c r="V303" s="267"/>
      <c r="W303" s="267"/>
      <c r="X303" s="267"/>
      <c r="Y303" s="267"/>
    </row>
    <row r="304" spans="2:25" x14ac:dyDescent="0.4">
      <c r="B304" s="267">
        <v>302</v>
      </c>
      <c r="L304" s="267" t="str">
        <f>IF(ISBLANK(IO[[#This Row],[Base_Tag]]),"",_xlfn.TEXTJOIN("_",,IO[[#This Row],[Prefix]:[Suffix]]))</f>
        <v/>
      </c>
      <c r="M304" s="267" t="str">
        <f xml:space="preserve"> UPPER(TRIM( MID(IO[[#This Row],[Description]],1,22)))</f>
        <v/>
      </c>
      <c r="N304" s="267" t="str">
        <f xml:space="preserve"> UPPER( TRIM( MID(IO[[#This Row],[Description]],23,22)))</f>
        <v/>
      </c>
      <c r="O304" s="267" t="str">
        <f>UPPER( TRIM( MID(IO[[#This Row],[Description]],45,22)))</f>
        <v/>
      </c>
      <c r="U304" s="267"/>
      <c r="V304" s="267"/>
      <c r="W304" s="267"/>
      <c r="X304" s="267"/>
      <c r="Y304" s="267"/>
    </row>
    <row r="305" spans="2:25" x14ac:dyDescent="0.4">
      <c r="B305" s="267">
        <v>303</v>
      </c>
      <c r="L305" s="267" t="str">
        <f>IF(ISBLANK(IO[[#This Row],[Base_Tag]]),"",_xlfn.TEXTJOIN("_",,IO[[#This Row],[Prefix]:[Suffix]]))</f>
        <v/>
      </c>
      <c r="M305" s="267" t="str">
        <f xml:space="preserve"> UPPER(TRIM( MID(IO[[#This Row],[Description]],1,22)))</f>
        <v/>
      </c>
      <c r="N305" s="267" t="str">
        <f xml:space="preserve"> UPPER( TRIM( MID(IO[[#This Row],[Description]],23,22)))</f>
        <v/>
      </c>
      <c r="O305" s="267" t="str">
        <f>UPPER( TRIM( MID(IO[[#This Row],[Description]],45,22)))</f>
        <v/>
      </c>
      <c r="U305" s="267"/>
      <c r="V305" s="267"/>
      <c r="W305" s="267"/>
      <c r="X305" s="267"/>
      <c r="Y305" s="267"/>
    </row>
    <row r="306" spans="2:25" x14ac:dyDescent="0.4">
      <c r="B306" s="267">
        <v>304</v>
      </c>
      <c r="L306" s="267" t="str">
        <f>IF(ISBLANK(IO[[#This Row],[Base_Tag]]),"",_xlfn.TEXTJOIN("_",,IO[[#This Row],[Prefix]:[Suffix]]))</f>
        <v/>
      </c>
      <c r="M306" s="267" t="str">
        <f xml:space="preserve"> UPPER(TRIM( MID(IO[[#This Row],[Description]],1,22)))</f>
        <v/>
      </c>
      <c r="N306" s="267" t="str">
        <f xml:space="preserve"> UPPER( TRIM( MID(IO[[#This Row],[Description]],23,22)))</f>
        <v/>
      </c>
      <c r="O306" s="267" t="str">
        <f>UPPER( TRIM( MID(IO[[#This Row],[Description]],45,22)))</f>
        <v/>
      </c>
      <c r="U306" s="267"/>
      <c r="V306" s="267"/>
      <c r="W306" s="267"/>
      <c r="X306" s="267"/>
      <c r="Y306" s="267"/>
    </row>
    <row r="307" spans="2:25" x14ac:dyDescent="0.4">
      <c r="B307" s="267">
        <v>305</v>
      </c>
      <c r="L307" s="267" t="str">
        <f>IF(ISBLANK(IO[[#This Row],[Base_Tag]]),"",_xlfn.TEXTJOIN("_",,IO[[#This Row],[Prefix]:[Suffix]]))</f>
        <v/>
      </c>
      <c r="M307" s="267" t="str">
        <f xml:space="preserve"> UPPER(TRIM( MID(IO[[#This Row],[Description]],1,22)))</f>
        <v/>
      </c>
      <c r="N307" s="267" t="str">
        <f xml:space="preserve"> UPPER( TRIM( MID(IO[[#This Row],[Description]],23,22)))</f>
        <v/>
      </c>
      <c r="O307" s="267" t="str">
        <f>UPPER( TRIM( MID(IO[[#This Row],[Description]],45,22)))</f>
        <v/>
      </c>
      <c r="U307" s="267"/>
      <c r="V307" s="267"/>
      <c r="W307" s="267"/>
      <c r="X307" s="267"/>
      <c r="Y307" s="267"/>
    </row>
    <row r="308" spans="2:25" x14ac:dyDescent="0.4">
      <c r="B308" s="267">
        <v>306</v>
      </c>
      <c r="L308" s="267" t="str">
        <f>IF(ISBLANK(IO[[#This Row],[Base_Tag]]),"",_xlfn.TEXTJOIN("_",,IO[[#This Row],[Prefix]:[Suffix]]))</f>
        <v/>
      </c>
      <c r="M308" s="267" t="str">
        <f xml:space="preserve"> UPPER(TRIM( MID(IO[[#This Row],[Description]],1,22)))</f>
        <v/>
      </c>
      <c r="N308" s="267" t="str">
        <f xml:space="preserve"> UPPER( TRIM( MID(IO[[#This Row],[Description]],23,22)))</f>
        <v/>
      </c>
      <c r="O308" s="267" t="str">
        <f>UPPER( TRIM( MID(IO[[#This Row],[Description]],45,22)))</f>
        <v/>
      </c>
      <c r="U308" s="267"/>
      <c r="V308" s="267"/>
      <c r="W308" s="267"/>
      <c r="X308" s="267"/>
      <c r="Y308" s="267"/>
    </row>
    <row r="309" spans="2:25" x14ac:dyDescent="0.4">
      <c r="B309" s="267">
        <v>307</v>
      </c>
      <c r="L309" s="267" t="str">
        <f>IF(ISBLANK(IO[[#This Row],[Base_Tag]]),"",_xlfn.TEXTJOIN("_",,IO[[#This Row],[Prefix]:[Suffix]]))</f>
        <v/>
      </c>
      <c r="M309" s="267" t="str">
        <f xml:space="preserve"> UPPER(TRIM( MID(IO[[#This Row],[Description]],1,22)))</f>
        <v/>
      </c>
      <c r="N309" s="267" t="str">
        <f xml:space="preserve"> UPPER( TRIM( MID(IO[[#This Row],[Description]],23,22)))</f>
        <v/>
      </c>
      <c r="O309" s="267" t="str">
        <f>UPPER( TRIM( MID(IO[[#This Row],[Description]],45,22)))</f>
        <v/>
      </c>
      <c r="U309" s="267"/>
      <c r="V309" s="267"/>
      <c r="W309" s="267"/>
      <c r="X309" s="267"/>
      <c r="Y309" s="267"/>
    </row>
    <row r="310" spans="2:25" x14ac:dyDescent="0.4">
      <c r="B310" s="267">
        <v>308</v>
      </c>
      <c r="L310" s="267" t="str">
        <f>IF(ISBLANK(IO[[#This Row],[Base_Tag]]),"",_xlfn.TEXTJOIN("_",,IO[[#This Row],[Prefix]:[Suffix]]))</f>
        <v/>
      </c>
      <c r="M310" s="267" t="str">
        <f xml:space="preserve"> UPPER(TRIM( MID(IO[[#This Row],[Description]],1,22)))</f>
        <v/>
      </c>
      <c r="N310" s="267" t="str">
        <f xml:space="preserve"> UPPER( TRIM( MID(IO[[#This Row],[Description]],23,22)))</f>
        <v/>
      </c>
      <c r="O310" s="267" t="str">
        <f>UPPER( TRIM( MID(IO[[#This Row],[Description]],45,22)))</f>
        <v/>
      </c>
      <c r="U310" s="267"/>
      <c r="V310" s="267"/>
      <c r="W310" s="267"/>
      <c r="X310" s="267"/>
      <c r="Y310" s="267"/>
    </row>
    <row r="311" spans="2:25" x14ac:dyDescent="0.4">
      <c r="B311" s="267">
        <v>309</v>
      </c>
      <c r="L311" s="267" t="str">
        <f>IF(ISBLANK(IO[[#This Row],[Base_Tag]]),"",_xlfn.TEXTJOIN("_",,IO[[#This Row],[Prefix]:[Suffix]]))</f>
        <v/>
      </c>
      <c r="M311" s="267" t="str">
        <f xml:space="preserve"> UPPER(TRIM( MID(IO[[#This Row],[Description]],1,22)))</f>
        <v/>
      </c>
      <c r="N311" s="267" t="str">
        <f xml:space="preserve"> UPPER( TRIM( MID(IO[[#This Row],[Description]],23,22)))</f>
        <v/>
      </c>
      <c r="O311" s="267" t="str">
        <f>UPPER( TRIM( MID(IO[[#This Row],[Description]],45,22)))</f>
        <v/>
      </c>
      <c r="U311" s="267"/>
      <c r="V311" s="267"/>
      <c r="W311" s="267"/>
      <c r="X311" s="267"/>
      <c r="Y311" s="267"/>
    </row>
    <row r="312" spans="2:25" x14ac:dyDescent="0.4">
      <c r="B312" s="267">
        <v>310</v>
      </c>
      <c r="L312" s="267" t="str">
        <f>IF(ISBLANK(IO[[#This Row],[Base_Tag]]),"",_xlfn.TEXTJOIN("_",,IO[[#This Row],[Prefix]:[Suffix]]))</f>
        <v/>
      </c>
      <c r="M312" s="267" t="str">
        <f xml:space="preserve"> UPPER(TRIM( MID(IO[[#This Row],[Description]],1,22)))</f>
        <v/>
      </c>
      <c r="N312" s="267" t="str">
        <f xml:space="preserve"> UPPER( TRIM( MID(IO[[#This Row],[Description]],23,22)))</f>
        <v/>
      </c>
      <c r="O312" s="267" t="str">
        <f>UPPER( TRIM( MID(IO[[#This Row],[Description]],45,22)))</f>
        <v/>
      </c>
      <c r="U312" s="267"/>
      <c r="V312" s="267"/>
      <c r="W312" s="267"/>
      <c r="X312" s="267"/>
      <c r="Y312" s="267"/>
    </row>
    <row r="313" spans="2:25" x14ac:dyDescent="0.4">
      <c r="B313" s="267">
        <v>311</v>
      </c>
      <c r="L313" s="267" t="str">
        <f>IF(ISBLANK(IO[[#This Row],[Base_Tag]]),"",_xlfn.TEXTJOIN("_",,IO[[#This Row],[Prefix]:[Suffix]]))</f>
        <v/>
      </c>
      <c r="M313" s="267" t="str">
        <f xml:space="preserve"> UPPER(TRIM( MID(IO[[#This Row],[Description]],1,22)))</f>
        <v/>
      </c>
      <c r="N313" s="267" t="str">
        <f xml:space="preserve"> UPPER( TRIM( MID(IO[[#This Row],[Description]],23,22)))</f>
        <v/>
      </c>
      <c r="O313" s="267" t="str">
        <f>UPPER( TRIM( MID(IO[[#This Row],[Description]],45,22)))</f>
        <v/>
      </c>
      <c r="U313" s="267"/>
      <c r="V313" s="267"/>
      <c r="W313" s="267"/>
      <c r="X313" s="267"/>
      <c r="Y313" s="267"/>
    </row>
    <row r="314" spans="2:25" x14ac:dyDescent="0.4">
      <c r="B314" s="267">
        <v>312</v>
      </c>
      <c r="L314" s="267" t="str">
        <f>IF(ISBLANK(IO[[#This Row],[Base_Tag]]),"",_xlfn.TEXTJOIN("_",,IO[[#This Row],[Prefix]:[Suffix]]))</f>
        <v/>
      </c>
      <c r="M314" s="267" t="str">
        <f xml:space="preserve"> UPPER(TRIM( MID(IO[[#This Row],[Description]],1,22)))</f>
        <v/>
      </c>
      <c r="N314" s="267" t="str">
        <f xml:space="preserve"> UPPER( TRIM( MID(IO[[#This Row],[Description]],23,22)))</f>
        <v/>
      </c>
      <c r="O314" s="267" t="str">
        <f>UPPER( TRIM( MID(IO[[#This Row],[Description]],45,22)))</f>
        <v/>
      </c>
      <c r="U314" s="267"/>
      <c r="V314" s="267"/>
      <c r="W314" s="267"/>
      <c r="X314" s="267"/>
      <c r="Y314" s="267"/>
    </row>
    <row r="315" spans="2:25" x14ac:dyDescent="0.4">
      <c r="B315" s="267">
        <v>313</v>
      </c>
      <c r="L315" s="267" t="str">
        <f>IF(ISBLANK(IO[[#This Row],[Base_Tag]]),"",_xlfn.TEXTJOIN("_",,IO[[#This Row],[Prefix]:[Suffix]]))</f>
        <v/>
      </c>
      <c r="M315" s="267" t="str">
        <f xml:space="preserve"> UPPER(TRIM( MID(IO[[#This Row],[Description]],1,22)))</f>
        <v/>
      </c>
      <c r="N315" s="267" t="str">
        <f xml:space="preserve"> UPPER( TRIM( MID(IO[[#This Row],[Description]],23,22)))</f>
        <v/>
      </c>
      <c r="O315" s="267" t="str">
        <f>UPPER( TRIM( MID(IO[[#This Row],[Description]],45,22)))</f>
        <v/>
      </c>
      <c r="U315" s="267"/>
      <c r="V315" s="267"/>
      <c r="W315" s="267"/>
      <c r="X315" s="267"/>
      <c r="Y315" s="267"/>
    </row>
    <row r="316" spans="2:25" x14ac:dyDescent="0.4">
      <c r="B316" s="267">
        <v>314</v>
      </c>
      <c r="L316" s="267" t="str">
        <f>IF(ISBLANK(IO[[#This Row],[Base_Tag]]),"",_xlfn.TEXTJOIN("_",,IO[[#This Row],[Prefix]:[Suffix]]))</f>
        <v/>
      </c>
      <c r="M316" s="267" t="str">
        <f xml:space="preserve"> UPPER(TRIM( MID(IO[[#This Row],[Description]],1,22)))</f>
        <v/>
      </c>
      <c r="N316" s="267" t="str">
        <f xml:space="preserve"> UPPER( TRIM( MID(IO[[#This Row],[Description]],23,22)))</f>
        <v/>
      </c>
      <c r="O316" s="267" t="str">
        <f>UPPER( TRIM( MID(IO[[#This Row],[Description]],45,22)))</f>
        <v/>
      </c>
      <c r="U316" s="267"/>
      <c r="V316" s="267"/>
      <c r="W316" s="267"/>
      <c r="X316" s="267"/>
      <c r="Y316" s="267"/>
    </row>
    <row r="317" spans="2:25" x14ac:dyDescent="0.4">
      <c r="B317" s="267">
        <v>315</v>
      </c>
      <c r="L317" s="267" t="str">
        <f>IF(ISBLANK(IO[[#This Row],[Base_Tag]]),"",_xlfn.TEXTJOIN("_",,IO[[#This Row],[Prefix]:[Suffix]]))</f>
        <v/>
      </c>
      <c r="M317" s="267" t="str">
        <f xml:space="preserve"> UPPER(TRIM( MID(IO[[#This Row],[Description]],1,22)))</f>
        <v/>
      </c>
      <c r="N317" s="267" t="str">
        <f xml:space="preserve"> UPPER( TRIM( MID(IO[[#This Row],[Description]],23,22)))</f>
        <v/>
      </c>
      <c r="O317" s="267" t="str">
        <f>UPPER( TRIM( MID(IO[[#This Row],[Description]],45,22)))</f>
        <v/>
      </c>
      <c r="U317" s="267"/>
      <c r="V317" s="267"/>
      <c r="W317" s="267"/>
      <c r="X317" s="267"/>
      <c r="Y317" s="267"/>
    </row>
    <row r="318" spans="2:25" x14ac:dyDescent="0.4">
      <c r="B318" s="267">
        <v>316</v>
      </c>
      <c r="L318" s="267" t="str">
        <f>IF(ISBLANK(IO[[#This Row],[Base_Tag]]),"",_xlfn.TEXTJOIN("_",,IO[[#This Row],[Prefix]:[Suffix]]))</f>
        <v/>
      </c>
      <c r="M318" s="267" t="str">
        <f xml:space="preserve"> UPPER(TRIM( MID(IO[[#This Row],[Description]],1,22)))</f>
        <v/>
      </c>
      <c r="N318" s="267" t="str">
        <f xml:space="preserve"> UPPER( TRIM( MID(IO[[#This Row],[Description]],23,22)))</f>
        <v/>
      </c>
      <c r="O318" s="267" t="str">
        <f>UPPER( TRIM( MID(IO[[#This Row],[Description]],45,22)))</f>
        <v/>
      </c>
      <c r="U318" s="267"/>
      <c r="V318" s="267"/>
      <c r="W318" s="267"/>
      <c r="X318" s="267"/>
      <c r="Y318" s="267"/>
    </row>
    <row r="319" spans="2:25" x14ac:dyDescent="0.4">
      <c r="B319" s="267">
        <v>317</v>
      </c>
      <c r="L319" s="267" t="str">
        <f>IF(ISBLANK(IO[[#This Row],[Base_Tag]]),"",_xlfn.TEXTJOIN("_",,IO[[#This Row],[Prefix]:[Suffix]]))</f>
        <v/>
      </c>
      <c r="M319" s="267" t="str">
        <f xml:space="preserve"> UPPER(TRIM( MID(IO[[#This Row],[Description]],1,22)))</f>
        <v/>
      </c>
      <c r="N319" s="267" t="str">
        <f xml:space="preserve"> UPPER( TRIM( MID(IO[[#This Row],[Description]],23,22)))</f>
        <v/>
      </c>
      <c r="O319" s="267" t="str">
        <f>UPPER( TRIM( MID(IO[[#This Row],[Description]],45,22)))</f>
        <v/>
      </c>
      <c r="U319" s="267"/>
      <c r="V319" s="267"/>
      <c r="W319" s="267"/>
      <c r="X319" s="267"/>
      <c r="Y319" s="267"/>
    </row>
    <row r="320" spans="2:25" x14ac:dyDescent="0.4">
      <c r="B320" s="267">
        <v>318</v>
      </c>
      <c r="L320" s="267" t="str">
        <f>IF(ISBLANK(IO[[#This Row],[Base_Tag]]),"",_xlfn.TEXTJOIN("_",,IO[[#This Row],[Prefix]:[Suffix]]))</f>
        <v/>
      </c>
      <c r="M320" s="267" t="str">
        <f xml:space="preserve"> UPPER(TRIM( MID(IO[[#This Row],[Description]],1,22)))</f>
        <v/>
      </c>
      <c r="N320" s="267" t="str">
        <f xml:space="preserve"> UPPER( TRIM( MID(IO[[#This Row],[Description]],23,22)))</f>
        <v/>
      </c>
      <c r="O320" s="267" t="str">
        <f>UPPER( TRIM( MID(IO[[#This Row],[Description]],45,22)))</f>
        <v/>
      </c>
      <c r="U320" s="267"/>
      <c r="V320" s="267"/>
      <c r="W320" s="267"/>
      <c r="X320" s="267"/>
      <c r="Y320" s="267"/>
    </row>
    <row r="321" spans="2:25" x14ac:dyDescent="0.4">
      <c r="B321" s="267">
        <v>319</v>
      </c>
      <c r="L321" s="267" t="str">
        <f>IF(ISBLANK(IO[[#This Row],[Base_Tag]]),"",_xlfn.TEXTJOIN("_",,IO[[#This Row],[Prefix]:[Suffix]]))</f>
        <v/>
      </c>
      <c r="M321" s="267" t="str">
        <f xml:space="preserve"> UPPER(TRIM( MID(IO[[#This Row],[Description]],1,22)))</f>
        <v/>
      </c>
      <c r="N321" s="267" t="str">
        <f xml:space="preserve"> UPPER( TRIM( MID(IO[[#This Row],[Description]],23,22)))</f>
        <v/>
      </c>
      <c r="O321" s="267" t="str">
        <f>UPPER( TRIM( MID(IO[[#This Row],[Description]],45,22)))</f>
        <v/>
      </c>
      <c r="U321" s="267"/>
      <c r="V321" s="267"/>
      <c r="W321" s="267"/>
      <c r="X321" s="267"/>
      <c r="Y321" s="267"/>
    </row>
    <row r="322" spans="2:25" x14ac:dyDescent="0.4">
      <c r="B322" s="267">
        <v>320</v>
      </c>
      <c r="L322" s="267" t="str">
        <f>IF(ISBLANK(IO[[#This Row],[Base_Tag]]),"",_xlfn.TEXTJOIN("_",,IO[[#This Row],[Prefix]:[Suffix]]))</f>
        <v/>
      </c>
      <c r="M322" s="267" t="str">
        <f xml:space="preserve"> UPPER(TRIM( MID(IO[[#This Row],[Description]],1,22)))</f>
        <v/>
      </c>
      <c r="N322" s="267" t="str">
        <f xml:space="preserve"> UPPER( TRIM( MID(IO[[#This Row],[Description]],23,22)))</f>
        <v/>
      </c>
      <c r="O322" s="267" t="str">
        <f>UPPER( TRIM( MID(IO[[#This Row],[Description]],45,22)))</f>
        <v/>
      </c>
      <c r="U322" s="267"/>
      <c r="V322" s="267"/>
      <c r="W322" s="267"/>
      <c r="X322" s="267"/>
      <c r="Y322" s="267"/>
    </row>
    <row r="323" spans="2:25" x14ac:dyDescent="0.4">
      <c r="B323" s="267">
        <v>321</v>
      </c>
      <c r="L323" s="267" t="str">
        <f>IF(ISBLANK(IO[[#This Row],[Base_Tag]]),"",_xlfn.TEXTJOIN("_",,IO[[#This Row],[Prefix]:[Suffix]]))</f>
        <v/>
      </c>
      <c r="M323" s="267" t="str">
        <f xml:space="preserve"> UPPER(TRIM( MID(IO[[#This Row],[Description]],1,22)))</f>
        <v/>
      </c>
      <c r="N323" s="267" t="str">
        <f xml:space="preserve"> UPPER( TRIM( MID(IO[[#This Row],[Description]],23,22)))</f>
        <v/>
      </c>
      <c r="O323" s="267" t="str">
        <f>UPPER( TRIM( MID(IO[[#This Row],[Description]],45,22)))</f>
        <v/>
      </c>
      <c r="U323" s="267"/>
      <c r="V323" s="267"/>
      <c r="W323" s="267"/>
      <c r="X323" s="267"/>
      <c r="Y323" s="267"/>
    </row>
    <row r="324" spans="2:25" x14ac:dyDescent="0.4">
      <c r="B324" s="267">
        <v>322</v>
      </c>
      <c r="L324" s="267" t="str">
        <f>IF(ISBLANK(IO[[#This Row],[Base_Tag]]),"",_xlfn.TEXTJOIN("_",,IO[[#This Row],[Prefix]:[Suffix]]))</f>
        <v/>
      </c>
      <c r="M324" s="267" t="str">
        <f xml:space="preserve"> UPPER(TRIM( MID(IO[[#This Row],[Description]],1,22)))</f>
        <v/>
      </c>
      <c r="N324" s="267" t="str">
        <f xml:space="preserve"> UPPER( TRIM( MID(IO[[#This Row],[Description]],23,22)))</f>
        <v/>
      </c>
      <c r="O324" s="267" t="str">
        <f>UPPER( TRIM( MID(IO[[#This Row],[Description]],45,22)))</f>
        <v/>
      </c>
      <c r="U324" s="267"/>
      <c r="V324" s="267"/>
      <c r="W324" s="267"/>
      <c r="X324" s="267"/>
      <c r="Y324" s="267"/>
    </row>
    <row r="325" spans="2:25" x14ac:dyDescent="0.4">
      <c r="B325" s="267">
        <v>323</v>
      </c>
      <c r="L325" s="267" t="str">
        <f>IF(ISBLANK(IO[[#This Row],[Base_Tag]]),"",_xlfn.TEXTJOIN("_",,IO[[#This Row],[Prefix]:[Suffix]]))</f>
        <v/>
      </c>
      <c r="M325" s="267" t="str">
        <f xml:space="preserve"> UPPER(TRIM( MID(IO[[#This Row],[Description]],1,22)))</f>
        <v/>
      </c>
      <c r="N325" s="267" t="str">
        <f xml:space="preserve"> UPPER( TRIM( MID(IO[[#This Row],[Description]],23,22)))</f>
        <v/>
      </c>
      <c r="O325" s="267" t="str">
        <f>UPPER( TRIM( MID(IO[[#This Row],[Description]],45,22)))</f>
        <v/>
      </c>
      <c r="U325" s="267"/>
      <c r="V325" s="267"/>
      <c r="W325" s="267"/>
      <c r="X325" s="267"/>
      <c r="Y325" s="267"/>
    </row>
    <row r="326" spans="2:25" x14ac:dyDescent="0.4">
      <c r="B326" s="267">
        <v>324</v>
      </c>
      <c r="L326" s="267" t="str">
        <f>IF(ISBLANK(IO[[#This Row],[Base_Tag]]),"",_xlfn.TEXTJOIN("_",,IO[[#This Row],[Prefix]:[Suffix]]))</f>
        <v/>
      </c>
      <c r="M326" s="267" t="str">
        <f xml:space="preserve"> UPPER(TRIM( MID(IO[[#This Row],[Description]],1,22)))</f>
        <v/>
      </c>
      <c r="N326" s="267" t="str">
        <f xml:space="preserve"> UPPER( TRIM( MID(IO[[#This Row],[Description]],23,22)))</f>
        <v/>
      </c>
      <c r="O326" s="267" t="str">
        <f>UPPER( TRIM( MID(IO[[#This Row],[Description]],45,22)))</f>
        <v/>
      </c>
      <c r="U326" s="267"/>
      <c r="V326" s="267"/>
      <c r="W326" s="267"/>
      <c r="X326" s="267"/>
      <c r="Y326" s="267"/>
    </row>
    <row r="327" spans="2:25" x14ac:dyDescent="0.4">
      <c r="B327" s="267">
        <v>325</v>
      </c>
      <c r="L327" s="267" t="str">
        <f>IF(ISBLANK(IO[[#This Row],[Base_Tag]]),"",_xlfn.TEXTJOIN("_",,IO[[#This Row],[Prefix]:[Suffix]]))</f>
        <v/>
      </c>
      <c r="M327" s="267" t="str">
        <f xml:space="preserve"> UPPER(TRIM( MID(IO[[#This Row],[Description]],1,22)))</f>
        <v/>
      </c>
      <c r="N327" s="267" t="str">
        <f xml:space="preserve"> UPPER( TRIM( MID(IO[[#This Row],[Description]],23,22)))</f>
        <v/>
      </c>
      <c r="O327" s="267" t="str">
        <f>UPPER( TRIM( MID(IO[[#This Row],[Description]],45,22)))</f>
        <v/>
      </c>
      <c r="U327" s="267"/>
      <c r="V327" s="267"/>
      <c r="W327" s="267"/>
      <c r="X327" s="267"/>
      <c r="Y327" s="267"/>
    </row>
    <row r="328" spans="2:25" x14ac:dyDescent="0.4">
      <c r="B328" s="267">
        <v>326</v>
      </c>
      <c r="L328" s="267" t="str">
        <f>IF(ISBLANK(IO[[#This Row],[Base_Tag]]),"",_xlfn.TEXTJOIN("_",,IO[[#This Row],[Prefix]:[Suffix]]))</f>
        <v/>
      </c>
      <c r="M328" s="267" t="str">
        <f xml:space="preserve"> UPPER(TRIM( MID(IO[[#This Row],[Description]],1,22)))</f>
        <v/>
      </c>
      <c r="N328" s="267" t="str">
        <f xml:space="preserve"> UPPER( TRIM( MID(IO[[#This Row],[Description]],23,22)))</f>
        <v/>
      </c>
      <c r="O328" s="267" t="str">
        <f>UPPER( TRIM( MID(IO[[#This Row],[Description]],45,22)))</f>
        <v/>
      </c>
      <c r="U328" s="267"/>
      <c r="V328" s="267"/>
      <c r="W328" s="267"/>
      <c r="X328" s="267"/>
      <c r="Y328" s="267"/>
    </row>
    <row r="329" spans="2:25" x14ac:dyDescent="0.4">
      <c r="B329" s="267">
        <v>327</v>
      </c>
      <c r="L329" s="267" t="str">
        <f>IF(ISBLANK(IO[[#This Row],[Base_Tag]]),"",_xlfn.TEXTJOIN("_",,IO[[#This Row],[Prefix]:[Suffix]]))</f>
        <v/>
      </c>
      <c r="M329" s="267" t="str">
        <f xml:space="preserve"> UPPER(TRIM( MID(IO[[#This Row],[Description]],1,22)))</f>
        <v/>
      </c>
      <c r="N329" s="267" t="str">
        <f xml:space="preserve"> UPPER( TRIM( MID(IO[[#This Row],[Description]],23,22)))</f>
        <v/>
      </c>
      <c r="O329" s="267" t="str">
        <f>UPPER( TRIM( MID(IO[[#This Row],[Description]],45,22)))</f>
        <v/>
      </c>
      <c r="U329" s="267"/>
      <c r="V329" s="267"/>
      <c r="W329" s="267"/>
      <c r="X329" s="267"/>
      <c r="Y329" s="267"/>
    </row>
    <row r="330" spans="2:25" x14ac:dyDescent="0.4">
      <c r="B330" s="267">
        <v>328</v>
      </c>
      <c r="L330" s="267" t="str">
        <f>IF(ISBLANK(IO[[#This Row],[Base_Tag]]),"",_xlfn.TEXTJOIN("_",,IO[[#This Row],[Prefix]:[Suffix]]))</f>
        <v/>
      </c>
      <c r="M330" s="267" t="str">
        <f xml:space="preserve"> UPPER(TRIM( MID(IO[[#This Row],[Description]],1,22)))</f>
        <v/>
      </c>
      <c r="N330" s="267" t="str">
        <f xml:space="preserve"> UPPER( TRIM( MID(IO[[#This Row],[Description]],23,22)))</f>
        <v/>
      </c>
      <c r="O330" s="267" t="str">
        <f>UPPER( TRIM( MID(IO[[#This Row],[Description]],45,22)))</f>
        <v/>
      </c>
      <c r="U330" s="267"/>
      <c r="V330" s="267"/>
      <c r="W330" s="267"/>
      <c r="X330" s="267"/>
      <c r="Y330" s="267"/>
    </row>
    <row r="331" spans="2:25" x14ac:dyDescent="0.4">
      <c r="B331" s="267">
        <v>329</v>
      </c>
      <c r="L331" s="267" t="str">
        <f>IF(ISBLANK(IO[[#This Row],[Base_Tag]]),"",_xlfn.TEXTJOIN("_",,IO[[#This Row],[Prefix]:[Suffix]]))</f>
        <v/>
      </c>
      <c r="M331" s="267" t="str">
        <f xml:space="preserve"> UPPER(TRIM( MID(IO[[#This Row],[Description]],1,22)))</f>
        <v/>
      </c>
      <c r="N331" s="267" t="str">
        <f xml:space="preserve"> UPPER( TRIM( MID(IO[[#This Row],[Description]],23,22)))</f>
        <v/>
      </c>
      <c r="O331" s="267" t="str">
        <f>UPPER( TRIM( MID(IO[[#This Row],[Description]],45,22)))</f>
        <v/>
      </c>
      <c r="U331" s="267"/>
      <c r="V331" s="267"/>
      <c r="W331" s="267"/>
      <c r="X331" s="267"/>
      <c r="Y331" s="267"/>
    </row>
    <row r="332" spans="2:25" x14ac:dyDescent="0.4">
      <c r="B332" s="267">
        <v>330</v>
      </c>
      <c r="L332" s="267" t="str">
        <f>IF(ISBLANK(IO[[#This Row],[Base_Tag]]),"",_xlfn.TEXTJOIN("_",,IO[[#This Row],[Prefix]:[Suffix]]))</f>
        <v/>
      </c>
      <c r="M332" s="267" t="str">
        <f xml:space="preserve"> UPPER(TRIM( MID(IO[[#This Row],[Description]],1,22)))</f>
        <v/>
      </c>
      <c r="N332" s="267" t="str">
        <f xml:space="preserve"> UPPER( TRIM( MID(IO[[#This Row],[Description]],23,22)))</f>
        <v/>
      </c>
      <c r="O332" s="267" t="str">
        <f>UPPER( TRIM( MID(IO[[#This Row],[Description]],45,22)))</f>
        <v/>
      </c>
      <c r="U332" s="267"/>
      <c r="V332" s="267"/>
      <c r="W332" s="267"/>
      <c r="X332" s="267"/>
      <c r="Y332" s="267"/>
    </row>
    <row r="333" spans="2:25" x14ac:dyDescent="0.4">
      <c r="B333" s="267">
        <v>331</v>
      </c>
      <c r="L333" s="267" t="str">
        <f>IF(ISBLANK(IO[[#This Row],[Base_Tag]]),"",_xlfn.TEXTJOIN("_",,IO[[#This Row],[Prefix]:[Suffix]]))</f>
        <v/>
      </c>
      <c r="M333" s="267" t="str">
        <f xml:space="preserve"> UPPER(TRIM( MID(IO[[#This Row],[Description]],1,22)))</f>
        <v/>
      </c>
      <c r="N333" s="267" t="str">
        <f xml:space="preserve"> UPPER( TRIM( MID(IO[[#This Row],[Description]],23,22)))</f>
        <v/>
      </c>
      <c r="O333" s="267" t="str">
        <f>UPPER( TRIM( MID(IO[[#This Row],[Description]],45,22)))</f>
        <v/>
      </c>
      <c r="U333" s="267"/>
      <c r="V333" s="267"/>
      <c r="W333" s="267"/>
      <c r="X333" s="267"/>
      <c r="Y333" s="267"/>
    </row>
    <row r="334" spans="2:25" x14ac:dyDescent="0.4">
      <c r="B334" s="267">
        <v>332</v>
      </c>
      <c r="L334" s="267" t="str">
        <f>IF(ISBLANK(IO[[#This Row],[Base_Tag]]),"",_xlfn.TEXTJOIN("_",,IO[[#This Row],[Prefix]:[Suffix]]))</f>
        <v/>
      </c>
      <c r="M334" s="267" t="str">
        <f xml:space="preserve"> UPPER(TRIM( MID(IO[[#This Row],[Description]],1,22)))</f>
        <v/>
      </c>
      <c r="N334" s="267" t="str">
        <f xml:space="preserve"> UPPER( TRIM( MID(IO[[#This Row],[Description]],23,22)))</f>
        <v/>
      </c>
      <c r="O334" s="267" t="str">
        <f>UPPER( TRIM( MID(IO[[#This Row],[Description]],45,22)))</f>
        <v/>
      </c>
      <c r="U334" s="267"/>
      <c r="V334" s="267"/>
      <c r="W334" s="267"/>
      <c r="X334" s="267"/>
      <c r="Y334" s="267"/>
    </row>
    <row r="335" spans="2:25" x14ac:dyDescent="0.4">
      <c r="B335" s="267">
        <v>333</v>
      </c>
      <c r="L335" s="267" t="str">
        <f>IF(ISBLANK(IO[[#This Row],[Base_Tag]]),"",_xlfn.TEXTJOIN("_",,IO[[#This Row],[Prefix]:[Suffix]]))</f>
        <v/>
      </c>
      <c r="M335" s="267" t="str">
        <f xml:space="preserve"> UPPER(TRIM( MID(IO[[#This Row],[Description]],1,22)))</f>
        <v/>
      </c>
      <c r="N335" s="267" t="str">
        <f xml:space="preserve"> UPPER( TRIM( MID(IO[[#This Row],[Description]],23,22)))</f>
        <v/>
      </c>
      <c r="O335" s="267" t="str">
        <f>UPPER( TRIM( MID(IO[[#This Row],[Description]],45,22)))</f>
        <v/>
      </c>
      <c r="U335" s="267"/>
      <c r="V335" s="267"/>
      <c r="W335" s="267"/>
      <c r="X335" s="267"/>
      <c r="Y335" s="267"/>
    </row>
    <row r="336" spans="2:25" x14ac:dyDescent="0.4">
      <c r="B336" s="267">
        <v>334</v>
      </c>
      <c r="L336" s="267" t="str">
        <f>IF(ISBLANK(IO[[#This Row],[Base_Tag]]),"",_xlfn.TEXTJOIN("_",,IO[[#This Row],[Prefix]:[Suffix]]))</f>
        <v/>
      </c>
      <c r="M336" s="267" t="str">
        <f xml:space="preserve"> UPPER(TRIM( MID(IO[[#This Row],[Description]],1,22)))</f>
        <v/>
      </c>
      <c r="N336" s="267" t="str">
        <f xml:space="preserve"> UPPER( TRIM( MID(IO[[#This Row],[Description]],23,22)))</f>
        <v/>
      </c>
      <c r="O336" s="267" t="str">
        <f>UPPER( TRIM( MID(IO[[#This Row],[Description]],45,22)))</f>
        <v/>
      </c>
      <c r="U336" s="267"/>
      <c r="V336" s="267"/>
      <c r="W336" s="267"/>
      <c r="X336" s="267"/>
      <c r="Y336" s="267"/>
    </row>
    <row r="337" spans="2:25" x14ac:dyDescent="0.4">
      <c r="B337" s="267">
        <v>335</v>
      </c>
      <c r="L337" s="267" t="str">
        <f>IF(ISBLANK(IO[[#This Row],[Base_Tag]]),"",_xlfn.TEXTJOIN("_",,IO[[#This Row],[Prefix]:[Suffix]]))</f>
        <v/>
      </c>
      <c r="M337" s="267" t="str">
        <f xml:space="preserve"> UPPER(TRIM( MID(IO[[#This Row],[Description]],1,22)))</f>
        <v/>
      </c>
      <c r="N337" s="267" t="str">
        <f xml:space="preserve"> UPPER( TRIM( MID(IO[[#This Row],[Description]],23,22)))</f>
        <v/>
      </c>
      <c r="O337" s="267" t="str">
        <f>UPPER( TRIM( MID(IO[[#This Row],[Description]],45,22)))</f>
        <v/>
      </c>
      <c r="U337" s="267"/>
      <c r="V337" s="267"/>
      <c r="W337" s="267"/>
      <c r="X337" s="267"/>
      <c r="Y337" s="267"/>
    </row>
    <row r="338" spans="2:25" x14ac:dyDescent="0.4">
      <c r="B338" s="267">
        <v>336</v>
      </c>
      <c r="L338" s="267" t="str">
        <f>IF(ISBLANK(IO[[#This Row],[Base_Tag]]),"",_xlfn.TEXTJOIN("_",,IO[[#This Row],[Prefix]:[Suffix]]))</f>
        <v/>
      </c>
      <c r="M338" s="267" t="str">
        <f xml:space="preserve"> UPPER(TRIM( MID(IO[[#This Row],[Description]],1,22)))</f>
        <v/>
      </c>
      <c r="N338" s="267" t="str">
        <f xml:space="preserve"> UPPER( TRIM( MID(IO[[#This Row],[Description]],23,22)))</f>
        <v/>
      </c>
      <c r="O338" s="267" t="str">
        <f>UPPER( TRIM( MID(IO[[#This Row],[Description]],45,22)))</f>
        <v/>
      </c>
      <c r="U338" s="267"/>
      <c r="V338" s="267"/>
      <c r="W338" s="267"/>
      <c r="X338" s="267"/>
      <c r="Y338" s="267"/>
    </row>
    <row r="339" spans="2:25" x14ac:dyDescent="0.4">
      <c r="B339" s="267">
        <v>337</v>
      </c>
      <c r="L339" s="267" t="str">
        <f>IF(ISBLANK(IO[[#This Row],[Base_Tag]]),"",_xlfn.TEXTJOIN("_",,IO[[#This Row],[Prefix]:[Suffix]]))</f>
        <v/>
      </c>
      <c r="M339" s="267" t="str">
        <f xml:space="preserve"> UPPER(TRIM( MID(IO[[#This Row],[Description]],1,22)))</f>
        <v/>
      </c>
      <c r="N339" s="267" t="str">
        <f xml:space="preserve"> UPPER( TRIM( MID(IO[[#This Row],[Description]],23,22)))</f>
        <v/>
      </c>
      <c r="O339" s="267" t="str">
        <f>UPPER( TRIM( MID(IO[[#This Row],[Description]],45,22)))</f>
        <v/>
      </c>
      <c r="U339" s="267"/>
      <c r="V339" s="267"/>
      <c r="W339" s="267"/>
      <c r="X339" s="267"/>
      <c r="Y339" s="267"/>
    </row>
    <row r="340" spans="2:25" x14ac:dyDescent="0.4">
      <c r="B340" s="267">
        <v>338</v>
      </c>
      <c r="L340" s="267" t="str">
        <f>IF(ISBLANK(IO[[#This Row],[Base_Tag]]),"",_xlfn.TEXTJOIN("_",,IO[[#This Row],[Prefix]:[Suffix]]))</f>
        <v/>
      </c>
      <c r="M340" s="267" t="str">
        <f xml:space="preserve"> UPPER(TRIM( MID(IO[[#This Row],[Description]],1,22)))</f>
        <v/>
      </c>
      <c r="N340" s="267" t="str">
        <f xml:space="preserve"> UPPER( TRIM( MID(IO[[#This Row],[Description]],23,22)))</f>
        <v/>
      </c>
      <c r="O340" s="267" t="str">
        <f>UPPER( TRIM( MID(IO[[#This Row],[Description]],45,22)))</f>
        <v/>
      </c>
      <c r="U340" s="267"/>
      <c r="V340" s="267"/>
      <c r="W340" s="267"/>
      <c r="X340" s="267"/>
      <c r="Y340" s="267"/>
    </row>
    <row r="341" spans="2:25" x14ac:dyDescent="0.4">
      <c r="B341" s="267">
        <v>339</v>
      </c>
      <c r="L341" s="267" t="str">
        <f>IF(ISBLANK(IO[[#This Row],[Base_Tag]]),"",_xlfn.TEXTJOIN("_",,IO[[#This Row],[Prefix]:[Suffix]]))</f>
        <v/>
      </c>
      <c r="M341" s="267" t="str">
        <f xml:space="preserve"> UPPER(TRIM( MID(IO[[#This Row],[Description]],1,22)))</f>
        <v/>
      </c>
      <c r="N341" s="267" t="str">
        <f xml:space="preserve"> UPPER( TRIM( MID(IO[[#This Row],[Description]],23,22)))</f>
        <v/>
      </c>
      <c r="O341" s="267" t="str">
        <f>UPPER( TRIM( MID(IO[[#This Row],[Description]],45,22)))</f>
        <v/>
      </c>
      <c r="U341" s="267"/>
      <c r="V341" s="267"/>
      <c r="W341" s="267"/>
      <c r="X341" s="267"/>
      <c r="Y341" s="267"/>
    </row>
    <row r="342" spans="2:25" x14ac:dyDescent="0.4">
      <c r="B342" s="267">
        <v>340</v>
      </c>
      <c r="L342" s="267" t="str">
        <f>IF(ISBLANK(IO[[#This Row],[Base_Tag]]),"",_xlfn.TEXTJOIN("_",,IO[[#This Row],[Prefix]:[Suffix]]))</f>
        <v/>
      </c>
      <c r="M342" s="267" t="str">
        <f xml:space="preserve"> UPPER(TRIM( MID(IO[[#This Row],[Description]],1,22)))</f>
        <v/>
      </c>
      <c r="N342" s="267" t="str">
        <f xml:space="preserve"> UPPER( TRIM( MID(IO[[#This Row],[Description]],23,22)))</f>
        <v/>
      </c>
      <c r="O342" s="267" t="str">
        <f>UPPER( TRIM( MID(IO[[#This Row],[Description]],45,22)))</f>
        <v/>
      </c>
      <c r="U342" s="267"/>
      <c r="V342" s="267"/>
      <c r="W342" s="267"/>
      <c r="X342" s="267"/>
      <c r="Y342" s="267"/>
    </row>
    <row r="343" spans="2:25" x14ac:dyDescent="0.4">
      <c r="B343" s="267">
        <v>341</v>
      </c>
      <c r="L343" s="267" t="str">
        <f>IF(ISBLANK(IO[[#This Row],[Base_Tag]]),"",_xlfn.TEXTJOIN("_",,IO[[#This Row],[Prefix]:[Suffix]]))</f>
        <v/>
      </c>
      <c r="M343" s="267" t="str">
        <f xml:space="preserve"> UPPER(TRIM( MID(IO[[#This Row],[Description]],1,22)))</f>
        <v/>
      </c>
      <c r="N343" s="267" t="str">
        <f xml:space="preserve"> UPPER( TRIM( MID(IO[[#This Row],[Description]],23,22)))</f>
        <v/>
      </c>
      <c r="O343" s="267" t="str">
        <f>UPPER( TRIM( MID(IO[[#This Row],[Description]],45,22)))</f>
        <v/>
      </c>
      <c r="U343" s="267"/>
      <c r="V343" s="267"/>
      <c r="W343" s="267"/>
      <c r="X343" s="267"/>
      <c r="Y343" s="267"/>
    </row>
    <row r="344" spans="2:25" x14ac:dyDescent="0.4">
      <c r="B344" s="267">
        <v>342</v>
      </c>
      <c r="L344" s="267" t="str">
        <f>IF(ISBLANK(IO[[#This Row],[Base_Tag]]),"",_xlfn.TEXTJOIN("_",,IO[[#This Row],[Prefix]:[Suffix]]))</f>
        <v/>
      </c>
      <c r="M344" s="267" t="str">
        <f xml:space="preserve"> UPPER(TRIM( MID(IO[[#This Row],[Description]],1,22)))</f>
        <v/>
      </c>
      <c r="N344" s="267" t="str">
        <f xml:space="preserve"> UPPER( TRIM( MID(IO[[#This Row],[Description]],23,22)))</f>
        <v/>
      </c>
      <c r="O344" s="267" t="str">
        <f>UPPER( TRIM( MID(IO[[#This Row],[Description]],45,22)))</f>
        <v/>
      </c>
      <c r="U344" s="267"/>
      <c r="V344" s="267"/>
      <c r="W344" s="267"/>
      <c r="X344" s="267"/>
      <c r="Y344" s="267"/>
    </row>
    <row r="345" spans="2:25" x14ac:dyDescent="0.4">
      <c r="B345" s="267">
        <v>343</v>
      </c>
      <c r="L345" s="267" t="str">
        <f>IF(ISBLANK(IO[[#This Row],[Base_Tag]]),"",_xlfn.TEXTJOIN("_",,IO[[#This Row],[Prefix]:[Suffix]]))</f>
        <v/>
      </c>
      <c r="M345" s="267" t="str">
        <f xml:space="preserve"> UPPER(TRIM( MID(IO[[#This Row],[Description]],1,22)))</f>
        <v/>
      </c>
      <c r="N345" s="267" t="str">
        <f xml:space="preserve"> UPPER( TRIM( MID(IO[[#This Row],[Description]],23,22)))</f>
        <v/>
      </c>
      <c r="O345" s="267" t="str">
        <f>UPPER( TRIM( MID(IO[[#This Row],[Description]],45,22)))</f>
        <v/>
      </c>
      <c r="U345" s="267"/>
      <c r="V345" s="267"/>
      <c r="W345" s="267"/>
      <c r="X345" s="267"/>
      <c r="Y345" s="267"/>
    </row>
    <row r="346" spans="2:25" x14ac:dyDescent="0.4">
      <c r="B346" s="267">
        <v>344</v>
      </c>
      <c r="L346" s="267" t="str">
        <f>IF(ISBLANK(IO[[#This Row],[Base_Tag]]),"",_xlfn.TEXTJOIN("_",,IO[[#This Row],[Prefix]:[Suffix]]))</f>
        <v/>
      </c>
      <c r="M346" s="267" t="str">
        <f xml:space="preserve"> UPPER(TRIM( MID(IO[[#This Row],[Description]],1,22)))</f>
        <v/>
      </c>
      <c r="N346" s="267" t="str">
        <f xml:space="preserve"> UPPER( TRIM( MID(IO[[#This Row],[Description]],23,22)))</f>
        <v/>
      </c>
      <c r="O346" s="267" t="str">
        <f>UPPER( TRIM( MID(IO[[#This Row],[Description]],45,22)))</f>
        <v/>
      </c>
      <c r="U346" s="267"/>
      <c r="V346" s="267"/>
      <c r="W346" s="267"/>
      <c r="X346" s="267"/>
      <c r="Y346" s="267"/>
    </row>
    <row r="347" spans="2:25" x14ac:dyDescent="0.4">
      <c r="B347" s="267">
        <v>345</v>
      </c>
      <c r="L347" s="267" t="str">
        <f>IF(ISBLANK(IO[[#This Row],[Base_Tag]]),"",_xlfn.TEXTJOIN("_",,IO[[#This Row],[Prefix]:[Suffix]]))</f>
        <v/>
      </c>
      <c r="M347" s="267" t="str">
        <f xml:space="preserve"> UPPER(TRIM( MID(IO[[#This Row],[Description]],1,22)))</f>
        <v/>
      </c>
      <c r="N347" s="267" t="str">
        <f xml:space="preserve"> UPPER( TRIM( MID(IO[[#This Row],[Description]],23,22)))</f>
        <v/>
      </c>
      <c r="O347" s="267" t="str">
        <f>UPPER( TRIM( MID(IO[[#This Row],[Description]],45,22)))</f>
        <v/>
      </c>
      <c r="U347" s="267"/>
      <c r="V347" s="267"/>
      <c r="W347" s="267"/>
      <c r="X347" s="267"/>
      <c r="Y347" s="267"/>
    </row>
    <row r="348" spans="2:25" x14ac:dyDescent="0.4">
      <c r="B348" s="267">
        <v>346</v>
      </c>
      <c r="L348" s="267" t="str">
        <f>IF(ISBLANK(IO[[#This Row],[Base_Tag]]),"",_xlfn.TEXTJOIN("_",,IO[[#This Row],[Prefix]:[Suffix]]))</f>
        <v/>
      </c>
      <c r="M348" s="267" t="str">
        <f xml:space="preserve"> UPPER(TRIM( MID(IO[[#This Row],[Description]],1,22)))</f>
        <v/>
      </c>
      <c r="N348" s="267" t="str">
        <f xml:space="preserve"> UPPER( TRIM( MID(IO[[#This Row],[Description]],23,22)))</f>
        <v/>
      </c>
      <c r="O348" s="267" t="str">
        <f>UPPER( TRIM( MID(IO[[#This Row],[Description]],45,22)))</f>
        <v/>
      </c>
      <c r="U348" s="267"/>
      <c r="V348" s="267"/>
      <c r="W348" s="267"/>
      <c r="X348" s="267"/>
      <c r="Y348" s="267"/>
    </row>
    <row r="349" spans="2:25" x14ac:dyDescent="0.4">
      <c r="B349" s="267">
        <v>347</v>
      </c>
      <c r="L349" s="267" t="str">
        <f>IF(ISBLANK(IO[[#This Row],[Base_Tag]]),"",_xlfn.TEXTJOIN("_",,IO[[#This Row],[Prefix]:[Suffix]]))</f>
        <v/>
      </c>
      <c r="M349" s="267" t="str">
        <f xml:space="preserve"> UPPER(TRIM( MID(IO[[#This Row],[Description]],1,22)))</f>
        <v/>
      </c>
      <c r="N349" s="267" t="str">
        <f xml:space="preserve"> UPPER( TRIM( MID(IO[[#This Row],[Description]],23,22)))</f>
        <v/>
      </c>
      <c r="O349" s="267" t="str">
        <f>UPPER( TRIM( MID(IO[[#This Row],[Description]],45,22)))</f>
        <v/>
      </c>
      <c r="U349" s="267"/>
      <c r="V349" s="267"/>
      <c r="W349" s="267"/>
      <c r="X349" s="267"/>
      <c r="Y349" s="267"/>
    </row>
    <row r="350" spans="2:25" x14ac:dyDescent="0.4">
      <c r="B350" s="267">
        <v>348</v>
      </c>
      <c r="L350" s="267" t="str">
        <f>IF(ISBLANK(IO[[#This Row],[Base_Tag]]),"",_xlfn.TEXTJOIN("_",,IO[[#This Row],[Prefix]:[Suffix]]))</f>
        <v/>
      </c>
      <c r="M350" s="267" t="str">
        <f xml:space="preserve"> UPPER(TRIM( MID(IO[[#This Row],[Description]],1,22)))</f>
        <v/>
      </c>
      <c r="N350" s="267" t="str">
        <f xml:space="preserve"> UPPER( TRIM( MID(IO[[#This Row],[Description]],23,22)))</f>
        <v/>
      </c>
      <c r="O350" s="267" t="str">
        <f>UPPER( TRIM( MID(IO[[#This Row],[Description]],45,22)))</f>
        <v/>
      </c>
      <c r="U350" s="267"/>
      <c r="V350" s="267"/>
      <c r="W350" s="267"/>
      <c r="X350" s="267"/>
      <c r="Y350" s="267"/>
    </row>
    <row r="351" spans="2:25" x14ac:dyDescent="0.4">
      <c r="B351" s="267">
        <v>349</v>
      </c>
      <c r="L351" s="267" t="str">
        <f>IF(ISBLANK(IO[[#This Row],[Base_Tag]]),"",_xlfn.TEXTJOIN("_",,IO[[#This Row],[Prefix]:[Suffix]]))</f>
        <v/>
      </c>
      <c r="M351" s="267" t="str">
        <f xml:space="preserve"> UPPER(TRIM( MID(IO[[#This Row],[Description]],1,22)))</f>
        <v/>
      </c>
      <c r="N351" s="267" t="str">
        <f xml:space="preserve"> UPPER( TRIM( MID(IO[[#This Row],[Description]],23,22)))</f>
        <v/>
      </c>
      <c r="O351" s="267" t="str">
        <f>UPPER( TRIM( MID(IO[[#This Row],[Description]],45,22)))</f>
        <v/>
      </c>
      <c r="U351" s="267"/>
      <c r="V351" s="267"/>
      <c r="W351" s="267"/>
      <c r="X351" s="267"/>
      <c r="Y351" s="267"/>
    </row>
    <row r="352" spans="2:25" x14ac:dyDescent="0.4">
      <c r="B352" s="267">
        <v>350</v>
      </c>
      <c r="L352" s="267" t="str">
        <f>IF(ISBLANK(IO[[#This Row],[Base_Tag]]),"",_xlfn.TEXTJOIN("_",,IO[[#This Row],[Prefix]:[Suffix]]))</f>
        <v/>
      </c>
      <c r="M352" s="267" t="str">
        <f xml:space="preserve"> UPPER(TRIM( MID(IO[[#This Row],[Description]],1,22)))</f>
        <v/>
      </c>
      <c r="N352" s="267" t="str">
        <f xml:space="preserve"> UPPER( TRIM( MID(IO[[#This Row],[Description]],23,22)))</f>
        <v/>
      </c>
      <c r="O352" s="267" t="str">
        <f>UPPER( TRIM( MID(IO[[#This Row],[Description]],45,22)))</f>
        <v/>
      </c>
      <c r="U352" s="267"/>
      <c r="V352" s="267"/>
      <c r="W352" s="267"/>
      <c r="X352" s="267"/>
      <c r="Y352" s="267"/>
    </row>
    <row r="353" spans="2:25" x14ac:dyDescent="0.4">
      <c r="B353" s="267">
        <v>351</v>
      </c>
      <c r="L353" s="267" t="str">
        <f>IF(ISBLANK(IO[[#This Row],[Base_Tag]]),"",_xlfn.TEXTJOIN("_",,IO[[#This Row],[Prefix]:[Suffix]]))</f>
        <v/>
      </c>
      <c r="M353" s="267" t="str">
        <f xml:space="preserve"> UPPER(TRIM( MID(IO[[#This Row],[Description]],1,22)))</f>
        <v/>
      </c>
      <c r="N353" s="267" t="str">
        <f xml:space="preserve"> UPPER( TRIM( MID(IO[[#This Row],[Description]],23,22)))</f>
        <v/>
      </c>
      <c r="O353" s="267" t="str">
        <f>UPPER( TRIM( MID(IO[[#This Row],[Description]],45,22)))</f>
        <v/>
      </c>
      <c r="U353" s="267"/>
      <c r="V353" s="267"/>
      <c r="W353" s="267"/>
      <c r="X353" s="267"/>
      <c r="Y353" s="267"/>
    </row>
    <row r="354" spans="2:25" x14ac:dyDescent="0.4">
      <c r="B354" s="267">
        <v>352</v>
      </c>
      <c r="L354" s="267" t="str">
        <f>IF(ISBLANK(IO[[#This Row],[Base_Tag]]),"",_xlfn.TEXTJOIN("_",,IO[[#This Row],[Prefix]:[Suffix]]))</f>
        <v/>
      </c>
      <c r="M354" s="267" t="str">
        <f xml:space="preserve"> UPPER(TRIM( MID(IO[[#This Row],[Description]],1,22)))</f>
        <v/>
      </c>
      <c r="N354" s="267" t="str">
        <f xml:space="preserve"> UPPER( TRIM( MID(IO[[#This Row],[Description]],23,22)))</f>
        <v/>
      </c>
      <c r="O354" s="267" t="str">
        <f>UPPER( TRIM( MID(IO[[#This Row],[Description]],45,22)))</f>
        <v/>
      </c>
      <c r="U354" s="267"/>
      <c r="V354" s="267"/>
      <c r="W354" s="267"/>
      <c r="X354" s="267"/>
      <c r="Y354" s="267"/>
    </row>
    <row r="355" spans="2:25" x14ac:dyDescent="0.4">
      <c r="B355" s="267">
        <v>353</v>
      </c>
      <c r="L355" s="267" t="str">
        <f>IF(ISBLANK(IO[[#This Row],[Base_Tag]]),"",_xlfn.TEXTJOIN("_",,IO[[#This Row],[Prefix]:[Suffix]]))</f>
        <v/>
      </c>
      <c r="M355" s="267" t="str">
        <f xml:space="preserve"> UPPER(TRIM( MID(IO[[#This Row],[Description]],1,22)))</f>
        <v/>
      </c>
      <c r="N355" s="267" t="str">
        <f xml:space="preserve"> UPPER( TRIM( MID(IO[[#This Row],[Description]],23,22)))</f>
        <v/>
      </c>
      <c r="O355" s="267" t="str">
        <f>UPPER( TRIM( MID(IO[[#This Row],[Description]],45,22)))</f>
        <v/>
      </c>
      <c r="U355" s="267"/>
      <c r="V355" s="267"/>
      <c r="W355" s="267"/>
      <c r="X355" s="267"/>
      <c r="Y355" s="267"/>
    </row>
    <row r="356" spans="2:25" x14ac:dyDescent="0.4">
      <c r="B356" s="267">
        <v>354</v>
      </c>
      <c r="L356" s="267" t="str">
        <f>IF(ISBLANK(IO[[#This Row],[Base_Tag]]),"",_xlfn.TEXTJOIN("_",,IO[[#This Row],[Prefix]:[Suffix]]))</f>
        <v/>
      </c>
      <c r="M356" s="267" t="str">
        <f xml:space="preserve"> UPPER(TRIM( MID(IO[[#This Row],[Description]],1,22)))</f>
        <v/>
      </c>
      <c r="N356" s="267" t="str">
        <f xml:space="preserve"> UPPER( TRIM( MID(IO[[#This Row],[Description]],23,22)))</f>
        <v/>
      </c>
      <c r="O356" s="267" t="str">
        <f>UPPER( TRIM( MID(IO[[#This Row],[Description]],45,22)))</f>
        <v/>
      </c>
      <c r="U356" s="267"/>
      <c r="V356" s="267"/>
      <c r="W356" s="267"/>
      <c r="X356" s="267"/>
      <c r="Y356" s="267"/>
    </row>
    <row r="357" spans="2:25" x14ac:dyDescent="0.4">
      <c r="B357" s="267">
        <v>355</v>
      </c>
      <c r="L357" s="267" t="str">
        <f>IF(ISBLANK(IO[[#This Row],[Base_Tag]]),"",_xlfn.TEXTJOIN("_",,IO[[#This Row],[Prefix]:[Suffix]]))</f>
        <v/>
      </c>
      <c r="M357" s="267" t="str">
        <f xml:space="preserve"> UPPER(TRIM( MID(IO[[#This Row],[Description]],1,22)))</f>
        <v/>
      </c>
      <c r="N357" s="267" t="str">
        <f xml:space="preserve"> UPPER( TRIM( MID(IO[[#This Row],[Description]],23,22)))</f>
        <v/>
      </c>
      <c r="O357" s="267" t="str">
        <f>UPPER( TRIM( MID(IO[[#This Row],[Description]],45,22)))</f>
        <v/>
      </c>
      <c r="U357" s="267"/>
      <c r="V357" s="267"/>
      <c r="W357" s="267"/>
      <c r="X357" s="267"/>
      <c r="Y357" s="267"/>
    </row>
    <row r="358" spans="2:25" x14ac:dyDescent="0.4">
      <c r="B358" s="267">
        <v>356</v>
      </c>
      <c r="L358" s="267" t="str">
        <f>IF(ISBLANK(IO[[#This Row],[Base_Tag]]),"",_xlfn.TEXTJOIN("_",,IO[[#This Row],[Prefix]:[Suffix]]))</f>
        <v/>
      </c>
      <c r="M358" s="267" t="str">
        <f xml:space="preserve"> UPPER(TRIM( MID(IO[[#This Row],[Description]],1,22)))</f>
        <v/>
      </c>
      <c r="N358" s="267" t="str">
        <f xml:space="preserve"> UPPER( TRIM( MID(IO[[#This Row],[Description]],23,22)))</f>
        <v/>
      </c>
      <c r="O358" s="267" t="str">
        <f>UPPER( TRIM( MID(IO[[#This Row],[Description]],45,22)))</f>
        <v/>
      </c>
      <c r="U358" s="267"/>
      <c r="V358" s="267"/>
      <c r="W358" s="267"/>
      <c r="X358" s="267"/>
      <c r="Y358" s="267"/>
    </row>
    <row r="359" spans="2:25" x14ac:dyDescent="0.4">
      <c r="B359" s="267">
        <v>357</v>
      </c>
      <c r="L359" s="267" t="str">
        <f>IF(ISBLANK(IO[[#This Row],[Base_Tag]]),"",_xlfn.TEXTJOIN("_",,IO[[#This Row],[Prefix]:[Suffix]]))</f>
        <v/>
      </c>
      <c r="M359" s="267" t="str">
        <f xml:space="preserve"> UPPER(TRIM( MID(IO[[#This Row],[Description]],1,22)))</f>
        <v/>
      </c>
      <c r="N359" s="267" t="str">
        <f xml:space="preserve"> UPPER( TRIM( MID(IO[[#This Row],[Description]],23,22)))</f>
        <v/>
      </c>
      <c r="O359" s="267" t="str">
        <f>UPPER( TRIM( MID(IO[[#This Row],[Description]],45,22)))</f>
        <v/>
      </c>
      <c r="U359" s="267"/>
      <c r="V359" s="267"/>
      <c r="W359" s="267"/>
      <c r="X359" s="267"/>
      <c r="Y359" s="267"/>
    </row>
    <row r="360" spans="2:25" x14ac:dyDescent="0.4">
      <c r="B360" s="267">
        <v>358</v>
      </c>
      <c r="L360" s="267" t="str">
        <f>IF(ISBLANK(IO[[#This Row],[Base_Tag]]),"",_xlfn.TEXTJOIN("_",,IO[[#This Row],[Prefix]:[Suffix]]))</f>
        <v/>
      </c>
      <c r="M360" s="267" t="str">
        <f xml:space="preserve"> UPPER(TRIM( MID(IO[[#This Row],[Description]],1,22)))</f>
        <v/>
      </c>
      <c r="N360" s="267" t="str">
        <f xml:space="preserve"> UPPER( TRIM( MID(IO[[#This Row],[Description]],23,22)))</f>
        <v/>
      </c>
      <c r="O360" s="267" t="str">
        <f>UPPER( TRIM( MID(IO[[#This Row],[Description]],45,22)))</f>
        <v/>
      </c>
      <c r="U360" s="267"/>
      <c r="V360" s="267"/>
      <c r="W360" s="267"/>
      <c r="X360" s="267"/>
      <c r="Y360" s="267"/>
    </row>
    <row r="361" spans="2:25" x14ac:dyDescent="0.4">
      <c r="B361" s="267">
        <v>359</v>
      </c>
      <c r="L361" s="267" t="str">
        <f>IF(ISBLANK(IO[[#This Row],[Base_Tag]]),"",_xlfn.TEXTJOIN("_",,IO[[#This Row],[Prefix]:[Suffix]]))</f>
        <v/>
      </c>
      <c r="M361" s="267" t="str">
        <f xml:space="preserve"> UPPER(TRIM( MID(IO[[#This Row],[Description]],1,22)))</f>
        <v/>
      </c>
      <c r="N361" s="267" t="str">
        <f xml:space="preserve"> UPPER( TRIM( MID(IO[[#This Row],[Description]],23,22)))</f>
        <v/>
      </c>
      <c r="O361" s="267" t="str">
        <f>UPPER( TRIM( MID(IO[[#This Row],[Description]],45,22)))</f>
        <v/>
      </c>
      <c r="U361" s="267"/>
      <c r="V361" s="267"/>
      <c r="W361" s="267"/>
      <c r="X361" s="267"/>
      <c r="Y361" s="267"/>
    </row>
    <row r="362" spans="2:25" x14ac:dyDescent="0.4">
      <c r="B362" s="267">
        <v>360</v>
      </c>
      <c r="L362" s="267" t="str">
        <f>IF(ISBLANK(IO[[#This Row],[Base_Tag]]),"",_xlfn.TEXTJOIN("_",,IO[[#This Row],[Prefix]:[Suffix]]))</f>
        <v/>
      </c>
      <c r="M362" s="267" t="str">
        <f xml:space="preserve"> UPPER(TRIM( MID(IO[[#This Row],[Description]],1,22)))</f>
        <v/>
      </c>
      <c r="N362" s="267" t="str">
        <f xml:space="preserve"> UPPER( TRIM( MID(IO[[#This Row],[Description]],23,22)))</f>
        <v/>
      </c>
      <c r="O362" s="267" t="str">
        <f>UPPER( TRIM( MID(IO[[#This Row],[Description]],45,22)))</f>
        <v/>
      </c>
      <c r="U362" s="267"/>
      <c r="V362" s="267"/>
      <c r="W362" s="267"/>
      <c r="X362" s="267"/>
      <c r="Y362" s="267"/>
    </row>
    <row r="363" spans="2:25" x14ac:dyDescent="0.4">
      <c r="B363" s="267">
        <v>361</v>
      </c>
      <c r="L363" s="267" t="str">
        <f>IF(ISBLANK(IO[[#This Row],[Base_Tag]]),"",_xlfn.TEXTJOIN("_",,IO[[#This Row],[Prefix]:[Suffix]]))</f>
        <v/>
      </c>
      <c r="M363" s="267" t="str">
        <f xml:space="preserve"> UPPER(TRIM( MID(IO[[#This Row],[Description]],1,22)))</f>
        <v/>
      </c>
      <c r="N363" s="267" t="str">
        <f xml:space="preserve"> UPPER( TRIM( MID(IO[[#This Row],[Description]],23,22)))</f>
        <v/>
      </c>
      <c r="O363" s="267" t="str">
        <f>UPPER( TRIM( MID(IO[[#This Row],[Description]],45,22)))</f>
        <v/>
      </c>
      <c r="U363" s="267"/>
      <c r="V363" s="267"/>
      <c r="W363" s="267"/>
      <c r="X363" s="267"/>
      <c r="Y363" s="267"/>
    </row>
    <row r="364" spans="2:25" x14ac:dyDescent="0.4">
      <c r="B364" s="267">
        <v>362</v>
      </c>
      <c r="L364" s="267" t="str">
        <f>IF(ISBLANK(IO[[#This Row],[Base_Tag]]),"",_xlfn.TEXTJOIN("_",,IO[[#This Row],[Prefix]:[Suffix]]))</f>
        <v/>
      </c>
      <c r="M364" s="267" t="str">
        <f xml:space="preserve"> UPPER(TRIM( MID(IO[[#This Row],[Description]],1,22)))</f>
        <v/>
      </c>
      <c r="N364" s="267" t="str">
        <f xml:space="preserve"> UPPER( TRIM( MID(IO[[#This Row],[Description]],23,22)))</f>
        <v/>
      </c>
      <c r="O364" s="267" t="str">
        <f>UPPER( TRIM( MID(IO[[#This Row],[Description]],45,22)))</f>
        <v/>
      </c>
      <c r="U364" s="267"/>
      <c r="V364" s="267"/>
      <c r="W364" s="267"/>
      <c r="X364" s="267"/>
      <c r="Y364" s="267"/>
    </row>
    <row r="365" spans="2:25" x14ac:dyDescent="0.4">
      <c r="B365" s="267">
        <v>363</v>
      </c>
      <c r="L365" s="267" t="str">
        <f>IF(ISBLANK(IO[[#This Row],[Base_Tag]]),"",_xlfn.TEXTJOIN("_",,IO[[#This Row],[Prefix]:[Suffix]]))</f>
        <v/>
      </c>
      <c r="M365" s="267" t="str">
        <f xml:space="preserve"> UPPER(TRIM( MID(IO[[#This Row],[Description]],1,22)))</f>
        <v/>
      </c>
      <c r="N365" s="267" t="str">
        <f xml:space="preserve"> UPPER( TRIM( MID(IO[[#This Row],[Description]],23,22)))</f>
        <v/>
      </c>
      <c r="O365" s="267" t="str">
        <f>UPPER( TRIM( MID(IO[[#This Row],[Description]],45,22)))</f>
        <v/>
      </c>
      <c r="U365" s="267"/>
      <c r="V365" s="267"/>
      <c r="W365" s="267"/>
      <c r="X365" s="267"/>
      <c r="Y365" s="267"/>
    </row>
    <row r="366" spans="2:25" x14ac:dyDescent="0.4">
      <c r="B366" s="267">
        <v>364</v>
      </c>
      <c r="L366" s="267" t="str">
        <f>IF(ISBLANK(IO[[#This Row],[Base_Tag]]),"",_xlfn.TEXTJOIN("_",,IO[[#This Row],[Prefix]:[Suffix]]))</f>
        <v/>
      </c>
      <c r="M366" s="267" t="str">
        <f xml:space="preserve"> UPPER(TRIM( MID(IO[[#This Row],[Description]],1,22)))</f>
        <v/>
      </c>
      <c r="N366" s="267" t="str">
        <f xml:space="preserve"> UPPER( TRIM( MID(IO[[#This Row],[Description]],23,22)))</f>
        <v/>
      </c>
      <c r="O366" s="267" t="str">
        <f>UPPER( TRIM( MID(IO[[#This Row],[Description]],45,22)))</f>
        <v/>
      </c>
      <c r="U366" s="267"/>
      <c r="V366" s="267"/>
      <c r="W366" s="267"/>
      <c r="X366" s="267"/>
      <c r="Y366" s="267"/>
    </row>
    <row r="367" spans="2:25" x14ac:dyDescent="0.4">
      <c r="B367" s="267">
        <v>365</v>
      </c>
      <c r="L367" s="267" t="str">
        <f>IF(ISBLANK(IO[[#This Row],[Base_Tag]]),"",_xlfn.TEXTJOIN("_",,IO[[#This Row],[Prefix]:[Suffix]]))</f>
        <v/>
      </c>
      <c r="M367" s="267" t="str">
        <f xml:space="preserve"> UPPER(TRIM( MID(IO[[#This Row],[Description]],1,22)))</f>
        <v/>
      </c>
      <c r="N367" s="267" t="str">
        <f xml:space="preserve"> UPPER( TRIM( MID(IO[[#This Row],[Description]],23,22)))</f>
        <v/>
      </c>
      <c r="O367" s="267" t="str">
        <f>UPPER( TRIM( MID(IO[[#This Row],[Description]],45,22)))</f>
        <v/>
      </c>
      <c r="U367" s="267"/>
      <c r="V367" s="267"/>
      <c r="W367" s="267"/>
      <c r="X367" s="267"/>
      <c r="Y367" s="267"/>
    </row>
    <row r="368" spans="2:25" x14ac:dyDescent="0.4">
      <c r="B368" s="267">
        <v>366</v>
      </c>
      <c r="L368" s="267" t="str">
        <f>IF(ISBLANK(IO[[#This Row],[Base_Tag]]),"",_xlfn.TEXTJOIN("_",,IO[[#This Row],[Prefix]:[Suffix]]))</f>
        <v/>
      </c>
      <c r="M368" s="267" t="str">
        <f xml:space="preserve"> UPPER(TRIM( MID(IO[[#This Row],[Description]],1,22)))</f>
        <v/>
      </c>
      <c r="N368" s="267" t="str">
        <f xml:space="preserve"> UPPER( TRIM( MID(IO[[#This Row],[Description]],23,22)))</f>
        <v/>
      </c>
      <c r="O368" s="267" t="str">
        <f>UPPER( TRIM( MID(IO[[#This Row],[Description]],45,22)))</f>
        <v/>
      </c>
      <c r="U368" s="267"/>
      <c r="V368" s="267"/>
      <c r="W368" s="267"/>
      <c r="X368" s="267"/>
      <c r="Y368" s="267"/>
    </row>
    <row r="369" spans="2:25" x14ac:dyDescent="0.4">
      <c r="B369" s="267">
        <v>367</v>
      </c>
      <c r="L369" s="267" t="str">
        <f>IF(ISBLANK(IO[[#This Row],[Base_Tag]]),"",_xlfn.TEXTJOIN("_",,IO[[#This Row],[Prefix]:[Suffix]]))</f>
        <v/>
      </c>
      <c r="M369" s="267" t="str">
        <f xml:space="preserve"> UPPER(TRIM( MID(IO[[#This Row],[Description]],1,22)))</f>
        <v/>
      </c>
      <c r="N369" s="267" t="str">
        <f xml:space="preserve"> UPPER( TRIM( MID(IO[[#This Row],[Description]],23,22)))</f>
        <v/>
      </c>
      <c r="O369" s="267" t="str">
        <f>UPPER( TRIM( MID(IO[[#This Row],[Description]],45,22)))</f>
        <v/>
      </c>
      <c r="U369" s="267"/>
      <c r="V369" s="267"/>
      <c r="W369" s="267"/>
      <c r="X369" s="267"/>
      <c r="Y369" s="267"/>
    </row>
    <row r="370" spans="2:25" x14ac:dyDescent="0.4">
      <c r="B370" s="267">
        <v>368</v>
      </c>
      <c r="L370" s="267" t="str">
        <f>IF(ISBLANK(IO[[#This Row],[Base_Tag]]),"",_xlfn.TEXTJOIN("_",,IO[[#This Row],[Prefix]:[Suffix]]))</f>
        <v/>
      </c>
      <c r="M370" s="267" t="str">
        <f xml:space="preserve"> UPPER(TRIM( MID(IO[[#This Row],[Description]],1,22)))</f>
        <v/>
      </c>
      <c r="N370" s="267" t="str">
        <f xml:space="preserve"> UPPER( TRIM( MID(IO[[#This Row],[Description]],23,22)))</f>
        <v/>
      </c>
      <c r="O370" s="267" t="str">
        <f>UPPER( TRIM( MID(IO[[#This Row],[Description]],45,22)))</f>
        <v/>
      </c>
      <c r="U370" s="267"/>
      <c r="V370" s="267"/>
      <c r="W370" s="267"/>
      <c r="X370" s="267"/>
      <c r="Y370" s="267"/>
    </row>
    <row r="371" spans="2:25" x14ac:dyDescent="0.4">
      <c r="B371" s="267">
        <v>369</v>
      </c>
      <c r="L371" s="267" t="str">
        <f>IF(ISBLANK(IO[[#This Row],[Base_Tag]]),"",_xlfn.TEXTJOIN("_",,IO[[#This Row],[Prefix]:[Suffix]]))</f>
        <v/>
      </c>
      <c r="M371" s="267" t="str">
        <f xml:space="preserve"> UPPER(TRIM( MID(IO[[#This Row],[Description]],1,22)))</f>
        <v/>
      </c>
      <c r="N371" s="267" t="str">
        <f xml:space="preserve"> UPPER( TRIM( MID(IO[[#This Row],[Description]],23,22)))</f>
        <v/>
      </c>
      <c r="O371" s="267" t="str">
        <f>UPPER( TRIM( MID(IO[[#This Row],[Description]],45,22)))</f>
        <v/>
      </c>
      <c r="U371" s="267"/>
      <c r="V371" s="267"/>
      <c r="W371" s="267"/>
      <c r="X371" s="267"/>
      <c r="Y371" s="267"/>
    </row>
    <row r="372" spans="2:25" x14ac:dyDescent="0.4">
      <c r="B372" s="267">
        <v>370</v>
      </c>
      <c r="L372" s="267" t="str">
        <f>IF(ISBLANK(IO[[#This Row],[Base_Tag]]),"",_xlfn.TEXTJOIN("_",,IO[[#This Row],[Prefix]:[Suffix]]))</f>
        <v/>
      </c>
      <c r="M372" s="267" t="str">
        <f xml:space="preserve"> UPPER(TRIM( MID(IO[[#This Row],[Description]],1,22)))</f>
        <v/>
      </c>
      <c r="N372" s="267" t="str">
        <f xml:space="preserve"> UPPER( TRIM( MID(IO[[#This Row],[Description]],23,22)))</f>
        <v/>
      </c>
      <c r="O372" s="267" t="str">
        <f>UPPER( TRIM( MID(IO[[#This Row],[Description]],45,22)))</f>
        <v/>
      </c>
      <c r="U372" s="267"/>
      <c r="V372" s="267"/>
      <c r="W372" s="267"/>
      <c r="X372" s="267"/>
      <c r="Y372" s="267"/>
    </row>
    <row r="373" spans="2:25" x14ac:dyDescent="0.4">
      <c r="B373" s="267">
        <v>371</v>
      </c>
      <c r="L373" s="267" t="str">
        <f>IF(ISBLANK(IO[[#This Row],[Base_Tag]]),"",_xlfn.TEXTJOIN("_",,IO[[#This Row],[Prefix]:[Suffix]]))</f>
        <v/>
      </c>
      <c r="M373" s="267" t="str">
        <f xml:space="preserve"> UPPER(TRIM( MID(IO[[#This Row],[Description]],1,22)))</f>
        <v/>
      </c>
      <c r="N373" s="267" t="str">
        <f xml:space="preserve"> UPPER( TRIM( MID(IO[[#This Row],[Description]],23,22)))</f>
        <v/>
      </c>
      <c r="O373" s="267" t="str">
        <f>UPPER( TRIM( MID(IO[[#This Row],[Description]],45,22)))</f>
        <v/>
      </c>
      <c r="U373" s="267"/>
      <c r="V373" s="267"/>
      <c r="W373" s="267"/>
      <c r="X373" s="267"/>
      <c r="Y373" s="267"/>
    </row>
    <row r="374" spans="2:25" x14ac:dyDescent="0.4">
      <c r="B374" s="267">
        <v>372</v>
      </c>
      <c r="L374" s="267" t="str">
        <f>IF(ISBLANK(IO[[#This Row],[Base_Tag]]),"",_xlfn.TEXTJOIN("_",,IO[[#This Row],[Prefix]:[Suffix]]))</f>
        <v/>
      </c>
      <c r="M374" s="267" t="str">
        <f xml:space="preserve"> UPPER(TRIM( MID(IO[[#This Row],[Description]],1,22)))</f>
        <v/>
      </c>
      <c r="N374" s="267" t="str">
        <f xml:space="preserve"> UPPER( TRIM( MID(IO[[#This Row],[Description]],23,22)))</f>
        <v/>
      </c>
      <c r="O374" s="267" t="str">
        <f>UPPER( TRIM( MID(IO[[#This Row],[Description]],45,22)))</f>
        <v/>
      </c>
      <c r="U374" s="267"/>
      <c r="V374" s="267"/>
      <c r="W374" s="267"/>
      <c r="X374" s="267"/>
      <c r="Y374" s="267"/>
    </row>
    <row r="375" spans="2:25" x14ac:dyDescent="0.4">
      <c r="B375" s="267">
        <v>373</v>
      </c>
      <c r="L375" s="267" t="str">
        <f>IF(ISBLANK(IO[[#This Row],[Base_Tag]]),"",_xlfn.TEXTJOIN("_",,IO[[#This Row],[Prefix]:[Suffix]]))</f>
        <v/>
      </c>
      <c r="M375" s="267" t="str">
        <f xml:space="preserve"> UPPER(TRIM( MID(IO[[#This Row],[Description]],1,22)))</f>
        <v/>
      </c>
      <c r="N375" s="267" t="str">
        <f xml:space="preserve"> UPPER( TRIM( MID(IO[[#This Row],[Description]],23,22)))</f>
        <v/>
      </c>
      <c r="O375" s="267" t="str">
        <f>UPPER( TRIM( MID(IO[[#This Row],[Description]],45,22)))</f>
        <v/>
      </c>
      <c r="U375" s="267"/>
      <c r="V375" s="267"/>
      <c r="W375" s="267"/>
      <c r="X375" s="267"/>
      <c r="Y375" s="267"/>
    </row>
    <row r="376" spans="2:25" x14ac:dyDescent="0.4">
      <c r="B376" s="267">
        <v>374</v>
      </c>
      <c r="L376" s="267" t="str">
        <f>IF(ISBLANK(IO[[#This Row],[Base_Tag]]),"",_xlfn.TEXTJOIN("_",,IO[[#This Row],[Prefix]:[Suffix]]))</f>
        <v/>
      </c>
      <c r="M376" s="267" t="str">
        <f xml:space="preserve"> UPPER(TRIM( MID(IO[[#This Row],[Description]],1,22)))</f>
        <v/>
      </c>
      <c r="N376" s="267" t="str">
        <f xml:space="preserve"> UPPER( TRIM( MID(IO[[#This Row],[Description]],23,22)))</f>
        <v/>
      </c>
      <c r="O376" s="267" t="str">
        <f>UPPER( TRIM( MID(IO[[#This Row],[Description]],45,22)))</f>
        <v/>
      </c>
      <c r="U376" s="267"/>
      <c r="V376" s="267"/>
      <c r="W376" s="267"/>
      <c r="X376" s="267"/>
      <c r="Y376" s="267"/>
    </row>
    <row r="377" spans="2:25" x14ac:dyDescent="0.4">
      <c r="B377" s="267">
        <v>375</v>
      </c>
      <c r="L377" s="267" t="str">
        <f>IF(ISBLANK(IO[[#This Row],[Base_Tag]]),"",_xlfn.TEXTJOIN("_",,IO[[#This Row],[Prefix]:[Suffix]]))</f>
        <v/>
      </c>
      <c r="M377" s="267" t="str">
        <f xml:space="preserve"> UPPER(TRIM( MID(IO[[#This Row],[Description]],1,22)))</f>
        <v/>
      </c>
      <c r="N377" s="267" t="str">
        <f xml:space="preserve"> UPPER( TRIM( MID(IO[[#This Row],[Description]],23,22)))</f>
        <v/>
      </c>
      <c r="O377" s="267" t="str">
        <f>UPPER( TRIM( MID(IO[[#This Row],[Description]],45,22)))</f>
        <v/>
      </c>
      <c r="U377" s="267"/>
      <c r="V377" s="267"/>
      <c r="W377" s="267"/>
      <c r="X377" s="267"/>
      <c r="Y377" s="267"/>
    </row>
    <row r="378" spans="2:25" x14ac:dyDescent="0.4">
      <c r="B378" s="267">
        <v>376</v>
      </c>
      <c r="L378" s="267" t="str">
        <f>IF(ISBLANK(IO[[#This Row],[Base_Tag]]),"",_xlfn.TEXTJOIN("_",,IO[[#This Row],[Prefix]:[Suffix]]))</f>
        <v/>
      </c>
      <c r="M378" s="267" t="str">
        <f xml:space="preserve"> UPPER(TRIM( MID(IO[[#This Row],[Description]],1,22)))</f>
        <v/>
      </c>
      <c r="N378" s="267" t="str">
        <f xml:space="preserve"> UPPER( TRIM( MID(IO[[#This Row],[Description]],23,22)))</f>
        <v/>
      </c>
      <c r="O378" s="267" t="str">
        <f>UPPER( TRIM( MID(IO[[#This Row],[Description]],45,22)))</f>
        <v/>
      </c>
      <c r="U378" s="267"/>
      <c r="V378" s="267"/>
      <c r="W378" s="267"/>
      <c r="X378" s="267"/>
      <c r="Y378" s="267"/>
    </row>
    <row r="379" spans="2:25" x14ac:dyDescent="0.4">
      <c r="B379" s="267">
        <v>377</v>
      </c>
      <c r="L379" s="267" t="str">
        <f>IF(ISBLANK(IO[[#This Row],[Base_Tag]]),"",_xlfn.TEXTJOIN("_",,IO[[#This Row],[Prefix]:[Suffix]]))</f>
        <v/>
      </c>
      <c r="M379" s="267" t="str">
        <f xml:space="preserve"> UPPER(TRIM( MID(IO[[#This Row],[Description]],1,22)))</f>
        <v/>
      </c>
      <c r="N379" s="267" t="str">
        <f xml:space="preserve"> UPPER( TRIM( MID(IO[[#This Row],[Description]],23,22)))</f>
        <v/>
      </c>
      <c r="O379" s="267" t="str">
        <f>UPPER( TRIM( MID(IO[[#This Row],[Description]],45,22)))</f>
        <v/>
      </c>
      <c r="U379" s="267"/>
      <c r="V379" s="267"/>
      <c r="W379" s="267"/>
      <c r="X379" s="267"/>
      <c r="Y379" s="267"/>
    </row>
    <row r="380" spans="2:25" x14ac:dyDescent="0.4">
      <c r="B380" s="267">
        <v>378</v>
      </c>
      <c r="L380" s="267" t="str">
        <f>IF(ISBLANK(IO[[#This Row],[Base_Tag]]),"",_xlfn.TEXTJOIN("_",,IO[[#This Row],[Prefix]:[Suffix]]))</f>
        <v/>
      </c>
      <c r="M380" s="267" t="str">
        <f xml:space="preserve"> UPPER(TRIM( MID(IO[[#This Row],[Description]],1,22)))</f>
        <v/>
      </c>
      <c r="N380" s="267" t="str">
        <f xml:space="preserve"> UPPER( TRIM( MID(IO[[#This Row],[Description]],23,22)))</f>
        <v/>
      </c>
      <c r="O380" s="267" t="str">
        <f>UPPER( TRIM( MID(IO[[#This Row],[Description]],45,22)))</f>
        <v/>
      </c>
      <c r="U380" s="267"/>
      <c r="V380" s="267"/>
      <c r="W380" s="267"/>
      <c r="X380" s="267"/>
      <c r="Y380" s="267"/>
    </row>
    <row r="381" spans="2:25" x14ac:dyDescent="0.4">
      <c r="B381" s="267">
        <v>379</v>
      </c>
      <c r="L381" s="267" t="str">
        <f>IF(ISBLANK(IO[[#This Row],[Base_Tag]]),"",_xlfn.TEXTJOIN("_",,IO[[#This Row],[Prefix]:[Suffix]]))</f>
        <v/>
      </c>
      <c r="M381" s="267" t="str">
        <f xml:space="preserve"> UPPER(TRIM( MID(IO[[#This Row],[Description]],1,22)))</f>
        <v/>
      </c>
      <c r="N381" s="267" t="str">
        <f xml:space="preserve"> UPPER( TRIM( MID(IO[[#This Row],[Description]],23,22)))</f>
        <v/>
      </c>
      <c r="O381" s="267" t="str">
        <f>UPPER( TRIM( MID(IO[[#This Row],[Description]],45,22)))</f>
        <v/>
      </c>
      <c r="U381" s="267"/>
      <c r="V381" s="267"/>
      <c r="W381" s="267"/>
      <c r="X381" s="267"/>
      <c r="Y381" s="267"/>
    </row>
    <row r="382" spans="2:25" x14ac:dyDescent="0.4">
      <c r="B382" s="267">
        <v>380</v>
      </c>
      <c r="L382" s="267" t="str">
        <f>IF(ISBLANK(IO[[#This Row],[Base_Tag]]),"",_xlfn.TEXTJOIN("_",,IO[[#This Row],[Prefix]:[Suffix]]))</f>
        <v/>
      </c>
      <c r="M382" s="267" t="str">
        <f xml:space="preserve"> UPPER(TRIM( MID(IO[[#This Row],[Description]],1,22)))</f>
        <v/>
      </c>
      <c r="N382" s="267" t="str">
        <f xml:space="preserve"> UPPER( TRIM( MID(IO[[#This Row],[Description]],23,22)))</f>
        <v/>
      </c>
      <c r="O382" s="267" t="str">
        <f>UPPER( TRIM( MID(IO[[#This Row],[Description]],45,22)))</f>
        <v/>
      </c>
      <c r="U382" s="267"/>
      <c r="V382" s="267"/>
      <c r="W382" s="267"/>
      <c r="X382" s="267"/>
      <c r="Y382" s="267"/>
    </row>
    <row r="383" spans="2:25" x14ac:dyDescent="0.4">
      <c r="B383" s="267">
        <v>381</v>
      </c>
      <c r="L383" s="267" t="str">
        <f>IF(ISBLANK(IO[[#This Row],[Base_Tag]]),"",_xlfn.TEXTJOIN("_",,IO[[#This Row],[Prefix]:[Suffix]]))</f>
        <v/>
      </c>
      <c r="M383" s="267" t="str">
        <f xml:space="preserve"> UPPER(TRIM( MID(IO[[#This Row],[Description]],1,22)))</f>
        <v/>
      </c>
      <c r="N383" s="267" t="str">
        <f xml:space="preserve"> UPPER( TRIM( MID(IO[[#This Row],[Description]],23,22)))</f>
        <v/>
      </c>
      <c r="O383" s="267" t="str">
        <f>UPPER( TRIM( MID(IO[[#This Row],[Description]],45,22)))</f>
        <v/>
      </c>
      <c r="U383" s="267"/>
      <c r="V383" s="267"/>
      <c r="W383" s="267"/>
      <c r="X383" s="267"/>
      <c r="Y383" s="267"/>
    </row>
    <row r="384" spans="2:25" x14ac:dyDescent="0.4">
      <c r="B384" s="267">
        <v>382</v>
      </c>
      <c r="L384" s="267" t="str">
        <f>IF(ISBLANK(IO[[#This Row],[Base_Tag]]),"",_xlfn.TEXTJOIN("_",,IO[[#This Row],[Prefix]:[Suffix]]))</f>
        <v/>
      </c>
      <c r="M384" s="267" t="str">
        <f xml:space="preserve"> UPPER(TRIM( MID(IO[[#This Row],[Description]],1,22)))</f>
        <v/>
      </c>
      <c r="N384" s="267" t="str">
        <f xml:space="preserve"> UPPER( TRIM( MID(IO[[#This Row],[Description]],23,22)))</f>
        <v/>
      </c>
      <c r="O384" s="267" t="str">
        <f>UPPER( TRIM( MID(IO[[#This Row],[Description]],45,22)))</f>
        <v/>
      </c>
      <c r="U384" s="267"/>
      <c r="V384" s="267"/>
      <c r="W384" s="267"/>
      <c r="X384" s="267"/>
      <c r="Y384" s="267"/>
    </row>
    <row r="385" spans="2:25" x14ac:dyDescent="0.4">
      <c r="B385" s="267">
        <v>383</v>
      </c>
      <c r="L385" s="267" t="str">
        <f>IF(ISBLANK(IO[[#This Row],[Base_Tag]]),"",_xlfn.TEXTJOIN("_",,IO[[#This Row],[Prefix]:[Suffix]]))</f>
        <v/>
      </c>
      <c r="M385" s="267" t="str">
        <f xml:space="preserve"> UPPER(TRIM( MID(IO[[#This Row],[Description]],1,22)))</f>
        <v/>
      </c>
      <c r="N385" s="267" t="str">
        <f xml:space="preserve"> UPPER( TRIM( MID(IO[[#This Row],[Description]],23,22)))</f>
        <v/>
      </c>
      <c r="O385" s="267" t="str">
        <f>UPPER( TRIM( MID(IO[[#This Row],[Description]],45,22)))</f>
        <v/>
      </c>
      <c r="U385" s="267"/>
      <c r="V385" s="267"/>
      <c r="W385" s="267"/>
      <c r="X385" s="267"/>
      <c r="Y385" s="267"/>
    </row>
    <row r="386" spans="2:25" x14ac:dyDescent="0.4">
      <c r="B386" s="267">
        <v>384</v>
      </c>
      <c r="L386" s="267" t="str">
        <f>IF(ISBLANK(IO[[#This Row],[Base_Tag]]),"",_xlfn.TEXTJOIN("_",,IO[[#This Row],[Prefix]:[Suffix]]))</f>
        <v/>
      </c>
      <c r="M386" s="267" t="str">
        <f xml:space="preserve"> UPPER(TRIM( MID(IO[[#This Row],[Description]],1,22)))</f>
        <v/>
      </c>
      <c r="N386" s="267" t="str">
        <f xml:space="preserve"> UPPER( TRIM( MID(IO[[#This Row],[Description]],23,22)))</f>
        <v/>
      </c>
      <c r="O386" s="267" t="str">
        <f>UPPER( TRIM( MID(IO[[#This Row],[Description]],45,22)))</f>
        <v/>
      </c>
      <c r="U386" s="267"/>
      <c r="V386" s="267"/>
      <c r="W386" s="267"/>
      <c r="X386" s="267"/>
      <c r="Y386" s="267"/>
    </row>
    <row r="387" spans="2:25" x14ac:dyDescent="0.4">
      <c r="B387" s="267">
        <v>385</v>
      </c>
      <c r="L387" s="267" t="str">
        <f>IF(ISBLANK(IO[[#This Row],[Base_Tag]]),"",_xlfn.TEXTJOIN("_",,IO[[#This Row],[Prefix]:[Suffix]]))</f>
        <v/>
      </c>
      <c r="M387" s="267" t="str">
        <f xml:space="preserve"> UPPER(TRIM( MID(IO[[#This Row],[Description]],1,22)))</f>
        <v/>
      </c>
      <c r="N387" s="267" t="str">
        <f xml:space="preserve"> UPPER( TRIM( MID(IO[[#This Row],[Description]],23,22)))</f>
        <v/>
      </c>
      <c r="O387" s="267" t="str">
        <f>UPPER( TRIM( MID(IO[[#This Row],[Description]],45,22)))</f>
        <v/>
      </c>
      <c r="U387" s="267"/>
      <c r="V387" s="267"/>
      <c r="W387" s="267"/>
      <c r="X387" s="267"/>
      <c r="Y387" s="267"/>
    </row>
    <row r="388" spans="2:25" x14ac:dyDescent="0.4">
      <c r="B388" s="267">
        <v>386</v>
      </c>
      <c r="L388" s="267" t="str">
        <f>IF(ISBLANK(IO[[#This Row],[Base_Tag]]),"",_xlfn.TEXTJOIN("_",,IO[[#This Row],[Prefix]:[Suffix]]))</f>
        <v/>
      </c>
      <c r="M388" s="267" t="str">
        <f xml:space="preserve"> UPPER(TRIM( MID(IO[[#This Row],[Description]],1,22)))</f>
        <v/>
      </c>
      <c r="N388" s="267" t="str">
        <f xml:space="preserve"> UPPER( TRIM( MID(IO[[#This Row],[Description]],23,22)))</f>
        <v/>
      </c>
      <c r="O388" s="267" t="str">
        <f>UPPER( TRIM( MID(IO[[#This Row],[Description]],45,22)))</f>
        <v/>
      </c>
      <c r="U388" s="267"/>
      <c r="V388" s="267"/>
      <c r="W388" s="267"/>
      <c r="X388" s="267"/>
      <c r="Y388" s="267"/>
    </row>
    <row r="389" spans="2:25" x14ac:dyDescent="0.4">
      <c r="B389" s="267">
        <v>387</v>
      </c>
      <c r="L389" s="267" t="str">
        <f>IF(ISBLANK(IO[[#This Row],[Base_Tag]]),"",_xlfn.TEXTJOIN("_",,IO[[#This Row],[Prefix]:[Suffix]]))</f>
        <v/>
      </c>
      <c r="M389" s="267" t="str">
        <f xml:space="preserve"> UPPER(TRIM( MID(IO[[#This Row],[Description]],1,22)))</f>
        <v/>
      </c>
      <c r="N389" s="267" t="str">
        <f xml:space="preserve"> UPPER( TRIM( MID(IO[[#This Row],[Description]],23,22)))</f>
        <v/>
      </c>
      <c r="O389" s="267" t="str">
        <f>UPPER( TRIM( MID(IO[[#This Row],[Description]],45,22)))</f>
        <v/>
      </c>
      <c r="U389" s="267"/>
      <c r="V389" s="267"/>
      <c r="W389" s="267"/>
      <c r="X389" s="267"/>
      <c r="Y389" s="267"/>
    </row>
    <row r="390" spans="2:25" x14ac:dyDescent="0.4">
      <c r="B390" s="267">
        <v>388</v>
      </c>
      <c r="L390" s="267" t="str">
        <f>IF(ISBLANK(IO[[#This Row],[Base_Tag]]),"",_xlfn.TEXTJOIN("_",,IO[[#This Row],[Prefix]:[Suffix]]))</f>
        <v/>
      </c>
      <c r="M390" s="267" t="str">
        <f xml:space="preserve"> UPPER(TRIM( MID(IO[[#This Row],[Description]],1,22)))</f>
        <v/>
      </c>
      <c r="N390" s="267" t="str">
        <f xml:space="preserve"> UPPER( TRIM( MID(IO[[#This Row],[Description]],23,22)))</f>
        <v/>
      </c>
      <c r="O390" s="267" t="str">
        <f>UPPER( TRIM( MID(IO[[#This Row],[Description]],45,22)))</f>
        <v/>
      </c>
      <c r="U390" s="267"/>
      <c r="V390" s="267"/>
      <c r="W390" s="267"/>
      <c r="X390" s="267"/>
      <c r="Y390" s="267"/>
    </row>
    <row r="391" spans="2:25" x14ac:dyDescent="0.4">
      <c r="B391" s="267">
        <v>389</v>
      </c>
      <c r="L391" s="267" t="str">
        <f>IF(ISBLANK(IO[[#This Row],[Base_Tag]]),"",_xlfn.TEXTJOIN("_",,IO[[#This Row],[Prefix]:[Suffix]]))</f>
        <v/>
      </c>
      <c r="M391" s="267" t="str">
        <f xml:space="preserve"> UPPER(TRIM( MID(IO[[#This Row],[Description]],1,22)))</f>
        <v/>
      </c>
      <c r="N391" s="267" t="str">
        <f xml:space="preserve"> UPPER( TRIM( MID(IO[[#This Row],[Description]],23,22)))</f>
        <v/>
      </c>
      <c r="O391" s="267" t="str">
        <f>UPPER( TRIM( MID(IO[[#This Row],[Description]],45,22)))</f>
        <v/>
      </c>
      <c r="U391" s="267"/>
      <c r="V391" s="267"/>
      <c r="W391" s="267"/>
      <c r="X391" s="267"/>
      <c r="Y391" s="267"/>
    </row>
    <row r="392" spans="2:25" x14ac:dyDescent="0.4">
      <c r="B392" s="267">
        <v>390</v>
      </c>
      <c r="L392" s="267" t="str">
        <f>IF(ISBLANK(IO[[#This Row],[Base_Tag]]),"",_xlfn.TEXTJOIN("_",,IO[[#This Row],[Prefix]:[Suffix]]))</f>
        <v/>
      </c>
      <c r="M392" s="267" t="str">
        <f xml:space="preserve"> UPPER(TRIM( MID(IO[[#This Row],[Description]],1,22)))</f>
        <v/>
      </c>
      <c r="N392" s="267" t="str">
        <f xml:space="preserve"> UPPER( TRIM( MID(IO[[#This Row],[Description]],23,22)))</f>
        <v/>
      </c>
      <c r="O392" s="267" t="str">
        <f>UPPER( TRIM( MID(IO[[#This Row],[Description]],45,22)))</f>
        <v/>
      </c>
      <c r="U392" s="267"/>
      <c r="V392" s="267"/>
      <c r="W392" s="267"/>
      <c r="X392" s="267"/>
      <c r="Y392" s="267"/>
    </row>
    <row r="393" spans="2:25" x14ac:dyDescent="0.4">
      <c r="B393" s="267">
        <v>391</v>
      </c>
      <c r="L393" s="267" t="str">
        <f>IF(ISBLANK(IO[[#This Row],[Base_Tag]]),"",_xlfn.TEXTJOIN("_",,IO[[#This Row],[Prefix]:[Suffix]]))</f>
        <v/>
      </c>
      <c r="M393" s="267" t="str">
        <f xml:space="preserve"> UPPER(TRIM( MID(IO[[#This Row],[Description]],1,22)))</f>
        <v/>
      </c>
      <c r="N393" s="267" t="str">
        <f xml:space="preserve"> UPPER( TRIM( MID(IO[[#This Row],[Description]],23,22)))</f>
        <v/>
      </c>
      <c r="O393" s="267" t="str">
        <f>UPPER( TRIM( MID(IO[[#This Row],[Description]],45,22)))</f>
        <v/>
      </c>
      <c r="U393" s="267"/>
      <c r="V393" s="267"/>
      <c r="W393" s="267"/>
      <c r="X393" s="267"/>
      <c r="Y393" s="267"/>
    </row>
    <row r="394" spans="2:25" x14ac:dyDescent="0.4">
      <c r="B394" s="267">
        <v>392</v>
      </c>
      <c r="L394" s="267" t="str">
        <f>IF(ISBLANK(IO[[#This Row],[Base_Tag]]),"",_xlfn.TEXTJOIN("_",,IO[[#This Row],[Prefix]:[Suffix]]))</f>
        <v/>
      </c>
      <c r="M394" s="267" t="str">
        <f xml:space="preserve"> UPPER(TRIM( MID(IO[[#This Row],[Description]],1,22)))</f>
        <v/>
      </c>
      <c r="N394" s="267" t="str">
        <f xml:space="preserve"> UPPER( TRIM( MID(IO[[#This Row],[Description]],23,22)))</f>
        <v/>
      </c>
      <c r="O394" s="267" t="str">
        <f>UPPER( TRIM( MID(IO[[#This Row],[Description]],45,22)))</f>
        <v/>
      </c>
      <c r="U394" s="267"/>
      <c r="V394" s="267"/>
      <c r="W394" s="267"/>
      <c r="X394" s="267"/>
      <c r="Y394" s="267"/>
    </row>
    <row r="395" spans="2:25" x14ac:dyDescent="0.4">
      <c r="B395" s="267">
        <v>393</v>
      </c>
      <c r="L395" s="267" t="str">
        <f>IF(ISBLANK(IO[[#This Row],[Base_Tag]]),"",_xlfn.TEXTJOIN("_",,IO[[#This Row],[Prefix]:[Suffix]]))</f>
        <v/>
      </c>
      <c r="M395" s="267" t="str">
        <f xml:space="preserve"> UPPER(TRIM( MID(IO[[#This Row],[Description]],1,22)))</f>
        <v/>
      </c>
      <c r="N395" s="267" t="str">
        <f xml:space="preserve"> UPPER( TRIM( MID(IO[[#This Row],[Description]],23,22)))</f>
        <v/>
      </c>
      <c r="O395" s="267" t="str">
        <f>UPPER( TRIM( MID(IO[[#This Row],[Description]],45,22)))</f>
        <v/>
      </c>
      <c r="U395" s="267"/>
      <c r="V395" s="267"/>
      <c r="W395" s="267"/>
      <c r="X395" s="267"/>
      <c r="Y395" s="267"/>
    </row>
    <row r="396" spans="2:25" x14ac:dyDescent="0.4">
      <c r="B396" s="267">
        <v>394</v>
      </c>
      <c r="L396" s="267" t="str">
        <f>IF(ISBLANK(IO[[#This Row],[Base_Tag]]),"",_xlfn.TEXTJOIN("_",,IO[[#This Row],[Prefix]:[Suffix]]))</f>
        <v/>
      </c>
      <c r="M396" s="267" t="str">
        <f xml:space="preserve"> UPPER(TRIM( MID(IO[[#This Row],[Description]],1,22)))</f>
        <v/>
      </c>
      <c r="N396" s="267" t="str">
        <f xml:space="preserve"> UPPER( TRIM( MID(IO[[#This Row],[Description]],23,22)))</f>
        <v/>
      </c>
      <c r="O396" s="267" t="str">
        <f>UPPER( TRIM( MID(IO[[#This Row],[Description]],45,22)))</f>
        <v/>
      </c>
      <c r="U396" s="267"/>
      <c r="V396" s="267"/>
      <c r="W396" s="267"/>
      <c r="X396" s="267"/>
      <c r="Y396" s="267"/>
    </row>
    <row r="397" spans="2:25" x14ac:dyDescent="0.4">
      <c r="B397" s="267">
        <v>395</v>
      </c>
      <c r="L397" s="267" t="str">
        <f>IF(ISBLANK(IO[[#This Row],[Base_Tag]]),"",_xlfn.TEXTJOIN("_",,IO[[#This Row],[Prefix]:[Suffix]]))</f>
        <v/>
      </c>
      <c r="M397" s="267" t="str">
        <f xml:space="preserve"> UPPER(TRIM( MID(IO[[#This Row],[Description]],1,22)))</f>
        <v/>
      </c>
      <c r="N397" s="267" t="str">
        <f xml:space="preserve"> UPPER( TRIM( MID(IO[[#This Row],[Description]],23,22)))</f>
        <v/>
      </c>
      <c r="O397" s="267" t="str">
        <f>UPPER( TRIM( MID(IO[[#This Row],[Description]],45,22)))</f>
        <v/>
      </c>
      <c r="U397" s="267"/>
      <c r="V397" s="267"/>
      <c r="W397" s="267"/>
      <c r="X397" s="267"/>
      <c r="Y397" s="267"/>
    </row>
    <row r="398" spans="2:25" x14ac:dyDescent="0.4">
      <c r="B398" s="267">
        <v>396</v>
      </c>
      <c r="L398" s="267" t="str">
        <f>IF(ISBLANK(IO[[#This Row],[Base_Tag]]),"",_xlfn.TEXTJOIN("_",,IO[[#This Row],[Prefix]:[Suffix]]))</f>
        <v/>
      </c>
      <c r="M398" s="267" t="str">
        <f xml:space="preserve"> UPPER(TRIM( MID(IO[[#This Row],[Description]],1,22)))</f>
        <v/>
      </c>
      <c r="N398" s="267" t="str">
        <f xml:space="preserve"> UPPER( TRIM( MID(IO[[#This Row],[Description]],23,22)))</f>
        <v/>
      </c>
      <c r="O398" s="267" t="str">
        <f>UPPER( TRIM( MID(IO[[#This Row],[Description]],45,22)))</f>
        <v/>
      </c>
      <c r="U398" s="267"/>
      <c r="V398" s="267"/>
      <c r="W398" s="267"/>
      <c r="X398" s="267"/>
      <c r="Y398" s="267"/>
    </row>
    <row r="399" spans="2:25" x14ac:dyDescent="0.4">
      <c r="B399" s="267">
        <v>397</v>
      </c>
      <c r="L399" s="267" t="str">
        <f>IF(ISBLANK(IO[[#This Row],[Base_Tag]]),"",_xlfn.TEXTJOIN("_",,IO[[#This Row],[Prefix]:[Suffix]]))</f>
        <v/>
      </c>
      <c r="M399" s="267" t="str">
        <f xml:space="preserve"> UPPER(TRIM( MID(IO[[#This Row],[Description]],1,22)))</f>
        <v/>
      </c>
      <c r="N399" s="267" t="str">
        <f xml:space="preserve"> UPPER( TRIM( MID(IO[[#This Row],[Description]],23,22)))</f>
        <v/>
      </c>
      <c r="O399" s="267" t="str">
        <f>UPPER( TRIM( MID(IO[[#This Row],[Description]],45,22)))</f>
        <v/>
      </c>
      <c r="U399" s="267"/>
      <c r="V399" s="267"/>
      <c r="W399" s="267"/>
      <c r="X399" s="267"/>
      <c r="Y399" s="267"/>
    </row>
    <row r="400" spans="2:25" x14ac:dyDescent="0.4">
      <c r="B400" s="267">
        <v>398</v>
      </c>
      <c r="L400" s="267" t="str">
        <f>IF(ISBLANK(IO[[#This Row],[Base_Tag]]),"",_xlfn.TEXTJOIN("_",,IO[[#This Row],[Prefix]:[Suffix]]))</f>
        <v/>
      </c>
      <c r="M400" s="267" t="str">
        <f xml:space="preserve"> UPPER(TRIM( MID(IO[[#This Row],[Description]],1,22)))</f>
        <v/>
      </c>
      <c r="N400" s="267" t="str">
        <f xml:space="preserve"> UPPER( TRIM( MID(IO[[#This Row],[Description]],23,22)))</f>
        <v/>
      </c>
      <c r="O400" s="267" t="str">
        <f>UPPER( TRIM( MID(IO[[#This Row],[Description]],45,22)))</f>
        <v/>
      </c>
      <c r="U400" s="267"/>
      <c r="V400" s="267"/>
      <c r="W400" s="267"/>
      <c r="X400" s="267"/>
      <c r="Y400" s="267"/>
    </row>
    <row r="401" spans="2:25" x14ac:dyDescent="0.4">
      <c r="B401" s="267">
        <v>399</v>
      </c>
      <c r="L401" s="267" t="str">
        <f>IF(ISBLANK(IO[[#This Row],[Base_Tag]]),"",_xlfn.TEXTJOIN("_",,IO[[#This Row],[Prefix]:[Suffix]]))</f>
        <v/>
      </c>
      <c r="M401" s="267" t="str">
        <f xml:space="preserve"> UPPER(TRIM( MID(IO[[#This Row],[Description]],1,22)))</f>
        <v/>
      </c>
      <c r="N401" s="267" t="str">
        <f xml:space="preserve"> UPPER( TRIM( MID(IO[[#This Row],[Description]],23,22)))</f>
        <v/>
      </c>
      <c r="O401" s="267" t="str">
        <f>UPPER( TRIM( MID(IO[[#This Row],[Description]],45,22)))</f>
        <v/>
      </c>
      <c r="U401" s="267"/>
      <c r="V401" s="267"/>
      <c r="W401" s="267"/>
      <c r="X401" s="267"/>
      <c r="Y401" s="267"/>
    </row>
    <row r="402" spans="2:25" x14ac:dyDescent="0.4">
      <c r="B402" s="267">
        <v>400</v>
      </c>
      <c r="L402" s="267" t="str">
        <f>IF(ISBLANK(IO[[#This Row],[Base_Tag]]),"",_xlfn.TEXTJOIN("_",,IO[[#This Row],[Prefix]:[Suffix]]))</f>
        <v/>
      </c>
      <c r="M402" s="267" t="str">
        <f xml:space="preserve"> UPPER(TRIM( MID(IO[[#This Row],[Description]],1,22)))</f>
        <v/>
      </c>
      <c r="N402" s="267" t="str">
        <f xml:space="preserve"> UPPER( TRIM( MID(IO[[#This Row],[Description]],23,22)))</f>
        <v/>
      </c>
      <c r="O402" s="267" t="str">
        <f>UPPER( TRIM( MID(IO[[#This Row],[Description]],45,22)))</f>
        <v/>
      </c>
      <c r="U402" s="267"/>
      <c r="V402" s="267"/>
      <c r="W402" s="267"/>
      <c r="X402" s="267"/>
      <c r="Y402" s="267"/>
    </row>
    <row r="403" spans="2:25" x14ac:dyDescent="0.4">
      <c r="B403" s="267">
        <v>401</v>
      </c>
      <c r="L403" s="267" t="str">
        <f>IF(ISBLANK(IO[[#This Row],[Base_Tag]]),"",_xlfn.TEXTJOIN("_",,IO[[#This Row],[Prefix]:[Suffix]]))</f>
        <v/>
      </c>
      <c r="M403" s="267" t="str">
        <f xml:space="preserve"> UPPER(TRIM( MID(IO[[#This Row],[Description]],1,22)))</f>
        <v/>
      </c>
      <c r="N403" s="267" t="str">
        <f xml:space="preserve"> UPPER( TRIM( MID(IO[[#This Row],[Description]],23,22)))</f>
        <v/>
      </c>
      <c r="O403" s="267" t="str">
        <f>UPPER( TRIM( MID(IO[[#This Row],[Description]],45,22)))</f>
        <v/>
      </c>
      <c r="U403" s="267"/>
      <c r="V403" s="267"/>
      <c r="W403" s="267"/>
      <c r="X403" s="267"/>
      <c r="Y403" s="267"/>
    </row>
    <row r="404" spans="2:25" x14ac:dyDescent="0.4">
      <c r="B404" s="267">
        <v>402</v>
      </c>
      <c r="L404" s="267" t="str">
        <f>IF(ISBLANK(IO[[#This Row],[Base_Tag]]),"",_xlfn.TEXTJOIN("_",,IO[[#This Row],[Prefix]:[Suffix]]))</f>
        <v/>
      </c>
      <c r="M404" s="267" t="str">
        <f xml:space="preserve"> UPPER(TRIM( MID(IO[[#This Row],[Description]],1,22)))</f>
        <v/>
      </c>
      <c r="N404" s="267" t="str">
        <f xml:space="preserve"> UPPER( TRIM( MID(IO[[#This Row],[Description]],23,22)))</f>
        <v/>
      </c>
      <c r="O404" s="267" t="str">
        <f>UPPER( TRIM( MID(IO[[#This Row],[Description]],45,22)))</f>
        <v/>
      </c>
      <c r="U404" s="267"/>
      <c r="V404" s="267"/>
      <c r="W404" s="267"/>
      <c r="X404" s="267"/>
      <c r="Y404" s="267"/>
    </row>
    <row r="405" spans="2:25" x14ac:dyDescent="0.4">
      <c r="B405" s="267">
        <v>403</v>
      </c>
      <c r="L405" s="267" t="str">
        <f>IF(ISBLANK(IO[[#This Row],[Base_Tag]]),"",_xlfn.TEXTJOIN("_",,IO[[#This Row],[Prefix]:[Suffix]]))</f>
        <v/>
      </c>
      <c r="M405" s="267" t="str">
        <f xml:space="preserve"> UPPER(TRIM( MID(IO[[#This Row],[Description]],1,22)))</f>
        <v/>
      </c>
      <c r="N405" s="267" t="str">
        <f xml:space="preserve"> UPPER( TRIM( MID(IO[[#This Row],[Description]],23,22)))</f>
        <v/>
      </c>
      <c r="O405" s="267" t="str">
        <f>UPPER( TRIM( MID(IO[[#This Row],[Description]],45,22)))</f>
        <v/>
      </c>
      <c r="U405" s="267"/>
      <c r="V405" s="267"/>
      <c r="W405" s="267"/>
      <c r="X405" s="267"/>
      <c r="Y405" s="267"/>
    </row>
    <row r="406" spans="2:25" x14ac:dyDescent="0.4">
      <c r="B406" s="267">
        <v>404</v>
      </c>
      <c r="L406" s="267" t="str">
        <f>IF(ISBLANK(IO[[#This Row],[Base_Tag]]),"",_xlfn.TEXTJOIN("_",,IO[[#This Row],[Prefix]:[Suffix]]))</f>
        <v/>
      </c>
      <c r="M406" s="267" t="str">
        <f xml:space="preserve"> UPPER(TRIM( MID(IO[[#This Row],[Description]],1,22)))</f>
        <v/>
      </c>
      <c r="N406" s="267" t="str">
        <f xml:space="preserve"> UPPER( TRIM( MID(IO[[#This Row],[Description]],23,22)))</f>
        <v/>
      </c>
      <c r="O406" s="267" t="str">
        <f>UPPER( TRIM( MID(IO[[#This Row],[Description]],45,22)))</f>
        <v/>
      </c>
      <c r="U406" s="267"/>
      <c r="V406" s="267"/>
      <c r="W406" s="267"/>
      <c r="X406" s="267"/>
      <c r="Y406" s="267"/>
    </row>
    <row r="407" spans="2:25" x14ac:dyDescent="0.4">
      <c r="B407" s="267">
        <v>405</v>
      </c>
      <c r="L407" s="267" t="str">
        <f>IF(ISBLANK(IO[[#This Row],[Base_Tag]]),"",_xlfn.TEXTJOIN("_",,IO[[#This Row],[Prefix]:[Suffix]]))</f>
        <v/>
      </c>
      <c r="M407" s="267" t="str">
        <f xml:space="preserve"> UPPER(TRIM( MID(IO[[#This Row],[Description]],1,22)))</f>
        <v/>
      </c>
      <c r="N407" s="267" t="str">
        <f xml:space="preserve"> UPPER( TRIM( MID(IO[[#This Row],[Description]],23,22)))</f>
        <v/>
      </c>
      <c r="O407" s="267" t="str">
        <f>UPPER( TRIM( MID(IO[[#This Row],[Description]],45,22)))</f>
        <v/>
      </c>
      <c r="U407" s="267"/>
      <c r="V407" s="267"/>
      <c r="W407" s="267"/>
      <c r="X407" s="267"/>
      <c r="Y407" s="267"/>
    </row>
    <row r="408" spans="2:25" x14ac:dyDescent="0.4">
      <c r="B408" s="267">
        <v>406</v>
      </c>
      <c r="L408" s="267" t="str">
        <f>IF(ISBLANK(IO[[#This Row],[Base_Tag]]),"",_xlfn.TEXTJOIN("_",,IO[[#This Row],[Prefix]:[Suffix]]))</f>
        <v/>
      </c>
      <c r="M408" s="267" t="str">
        <f xml:space="preserve"> UPPER(TRIM( MID(IO[[#This Row],[Description]],1,22)))</f>
        <v/>
      </c>
      <c r="N408" s="267" t="str">
        <f xml:space="preserve"> UPPER( TRIM( MID(IO[[#This Row],[Description]],23,22)))</f>
        <v/>
      </c>
      <c r="O408" s="267" t="str">
        <f>UPPER( TRIM( MID(IO[[#This Row],[Description]],45,22)))</f>
        <v/>
      </c>
      <c r="U408" s="267"/>
      <c r="V408" s="267"/>
      <c r="W408" s="267"/>
      <c r="X408" s="267"/>
      <c r="Y408" s="267"/>
    </row>
    <row r="409" spans="2:25" x14ac:dyDescent="0.4">
      <c r="B409" s="267">
        <v>407</v>
      </c>
      <c r="L409" s="267" t="str">
        <f>IF(ISBLANK(IO[[#This Row],[Base_Tag]]),"",_xlfn.TEXTJOIN("_",,IO[[#This Row],[Prefix]:[Suffix]]))</f>
        <v/>
      </c>
      <c r="M409" s="267" t="str">
        <f xml:space="preserve"> UPPER(TRIM( MID(IO[[#This Row],[Description]],1,22)))</f>
        <v/>
      </c>
      <c r="N409" s="267" t="str">
        <f xml:space="preserve"> UPPER( TRIM( MID(IO[[#This Row],[Description]],23,22)))</f>
        <v/>
      </c>
      <c r="O409" s="267" t="str">
        <f>UPPER( TRIM( MID(IO[[#This Row],[Description]],45,22)))</f>
        <v/>
      </c>
      <c r="U409" s="267"/>
      <c r="V409" s="267"/>
      <c r="W409" s="267"/>
      <c r="X409" s="267"/>
      <c r="Y409" s="267"/>
    </row>
    <row r="410" spans="2:25" x14ac:dyDescent="0.4">
      <c r="B410" s="267">
        <v>408</v>
      </c>
      <c r="L410" s="267" t="str">
        <f>IF(ISBLANK(IO[[#This Row],[Base_Tag]]),"",_xlfn.TEXTJOIN("_",,IO[[#This Row],[Prefix]:[Suffix]]))</f>
        <v/>
      </c>
      <c r="M410" s="267" t="str">
        <f xml:space="preserve"> UPPER(TRIM( MID(IO[[#This Row],[Description]],1,22)))</f>
        <v/>
      </c>
      <c r="N410" s="267" t="str">
        <f xml:space="preserve"> UPPER( TRIM( MID(IO[[#This Row],[Description]],23,22)))</f>
        <v/>
      </c>
      <c r="O410" s="267" t="str">
        <f>UPPER( TRIM( MID(IO[[#This Row],[Description]],45,22)))</f>
        <v/>
      </c>
      <c r="U410" s="267"/>
      <c r="V410" s="267"/>
      <c r="W410" s="267"/>
      <c r="X410" s="267"/>
      <c r="Y410" s="267"/>
    </row>
    <row r="411" spans="2:25" x14ac:dyDescent="0.4">
      <c r="B411" s="267">
        <v>409</v>
      </c>
      <c r="L411" s="267" t="str">
        <f>IF(ISBLANK(IO[[#This Row],[Base_Tag]]),"",_xlfn.TEXTJOIN("_",,IO[[#This Row],[Prefix]:[Suffix]]))</f>
        <v/>
      </c>
      <c r="M411" s="267" t="str">
        <f xml:space="preserve"> UPPER(TRIM( MID(IO[[#This Row],[Description]],1,22)))</f>
        <v/>
      </c>
      <c r="N411" s="267" t="str">
        <f xml:space="preserve"> UPPER( TRIM( MID(IO[[#This Row],[Description]],23,22)))</f>
        <v/>
      </c>
      <c r="O411" s="267" t="str">
        <f>UPPER( TRIM( MID(IO[[#This Row],[Description]],45,22)))</f>
        <v/>
      </c>
      <c r="U411" s="267"/>
      <c r="V411" s="267"/>
      <c r="W411" s="267"/>
      <c r="X411" s="267"/>
      <c r="Y411" s="267"/>
    </row>
    <row r="412" spans="2:25" x14ac:dyDescent="0.4">
      <c r="B412" s="267">
        <v>410</v>
      </c>
      <c r="L412" s="267" t="str">
        <f>IF(ISBLANK(IO[[#This Row],[Base_Tag]]),"",_xlfn.TEXTJOIN("_",,IO[[#This Row],[Prefix]:[Suffix]]))</f>
        <v/>
      </c>
      <c r="M412" s="267" t="str">
        <f xml:space="preserve"> UPPER(TRIM( MID(IO[[#This Row],[Description]],1,22)))</f>
        <v/>
      </c>
      <c r="N412" s="267" t="str">
        <f xml:space="preserve"> UPPER( TRIM( MID(IO[[#This Row],[Description]],23,22)))</f>
        <v/>
      </c>
      <c r="O412" s="267" t="str">
        <f>UPPER( TRIM( MID(IO[[#This Row],[Description]],45,22)))</f>
        <v/>
      </c>
      <c r="U412" s="267"/>
      <c r="V412" s="267"/>
      <c r="W412" s="267"/>
      <c r="X412" s="267"/>
      <c r="Y412" s="267"/>
    </row>
    <row r="413" spans="2:25" x14ac:dyDescent="0.4">
      <c r="B413" s="267">
        <v>411</v>
      </c>
      <c r="L413" s="267" t="str">
        <f>IF(ISBLANK(IO[[#This Row],[Base_Tag]]),"",_xlfn.TEXTJOIN("_",,IO[[#This Row],[Prefix]:[Suffix]]))</f>
        <v/>
      </c>
      <c r="M413" s="267" t="str">
        <f xml:space="preserve"> UPPER(TRIM( MID(IO[[#This Row],[Description]],1,22)))</f>
        <v/>
      </c>
      <c r="N413" s="267" t="str">
        <f xml:space="preserve"> UPPER( TRIM( MID(IO[[#This Row],[Description]],23,22)))</f>
        <v/>
      </c>
      <c r="O413" s="267" t="str">
        <f>UPPER( TRIM( MID(IO[[#This Row],[Description]],45,22)))</f>
        <v/>
      </c>
      <c r="U413" s="267"/>
      <c r="V413" s="267"/>
      <c r="W413" s="267"/>
      <c r="X413" s="267"/>
      <c r="Y413" s="267"/>
    </row>
    <row r="414" spans="2:25" x14ac:dyDescent="0.4">
      <c r="B414" s="267">
        <v>412</v>
      </c>
      <c r="L414" s="267" t="str">
        <f>IF(ISBLANK(IO[[#This Row],[Base_Tag]]),"",_xlfn.TEXTJOIN("_",,IO[[#This Row],[Prefix]:[Suffix]]))</f>
        <v/>
      </c>
      <c r="M414" s="267" t="str">
        <f xml:space="preserve"> UPPER(TRIM( MID(IO[[#This Row],[Description]],1,22)))</f>
        <v/>
      </c>
      <c r="N414" s="267" t="str">
        <f xml:space="preserve"> UPPER( TRIM( MID(IO[[#This Row],[Description]],23,22)))</f>
        <v/>
      </c>
      <c r="O414" s="267" t="str">
        <f>UPPER( TRIM( MID(IO[[#This Row],[Description]],45,22)))</f>
        <v/>
      </c>
      <c r="U414" s="267"/>
      <c r="V414" s="267"/>
      <c r="W414" s="267"/>
      <c r="X414" s="267"/>
      <c r="Y414" s="267"/>
    </row>
    <row r="415" spans="2:25" x14ac:dyDescent="0.4">
      <c r="B415" s="267">
        <v>413</v>
      </c>
      <c r="L415" s="267" t="str">
        <f>IF(ISBLANK(IO[[#This Row],[Base_Tag]]),"",_xlfn.TEXTJOIN("_",,IO[[#This Row],[Prefix]:[Suffix]]))</f>
        <v/>
      </c>
      <c r="M415" s="267" t="str">
        <f xml:space="preserve"> UPPER(TRIM( MID(IO[[#This Row],[Description]],1,22)))</f>
        <v/>
      </c>
      <c r="N415" s="267" t="str">
        <f xml:space="preserve"> UPPER( TRIM( MID(IO[[#This Row],[Description]],23,22)))</f>
        <v/>
      </c>
      <c r="O415" s="267" t="str">
        <f>UPPER( TRIM( MID(IO[[#This Row],[Description]],45,22)))</f>
        <v/>
      </c>
      <c r="U415" s="267"/>
      <c r="V415" s="267"/>
      <c r="W415" s="267"/>
      <c r="X415" s="267"/>
      <c r="Y415" s="267"/>
    </row>
    <row r="416" spans="2:25" x14ac:dyDescent="0.4">
      <c r="B416" s="267">
        <v>414</v>
      </c>
      <c r="L416" s="267" t="str">
        <f>IF(ISBLANK(IO[[#This Row],[Base_Tag]]),"",_xlfn.TEXTJOIN("_",,IO[[#This Row],[Prefix]:[Suffix]]))</f>
        <v/>
      </c>
      <c r="M416" s="267" t="str">
        <f xml:space="preserve"> UPPER(TRIM( MID(IO[[#This Row],[Description]],1,22)))</f>
        <v/>
      </c>
      <c r="N416" s="267" t="str">
        <f xml:space="preserve"> UPPER( TRIM( MID(IO[[#This Row],[Description]],23,22)))</f>
        <v/>
      </c>
      <c r="O416" s="267" t="str">
        <f>UPPER( TRIM( MID(IO[[#This Row],[Description]],45,22)))</f>
        <v/>
      </c>
      <c r="U416" s="267"/>
      <c r="V416" s="267"/>
      <c r="W416" s="267"/>
      <c r="X416" s="267"/>
      <c r="Y416" s="267"/>
    </row>
    <row r="417" spans="2:25" x14ac:dyDescent="0.4">
      <c r="B417" s="267">
        <v>415</v>
      </c>
      <c r="L417" s="267" t="str">
        <f>IF(ISBLANK(IO[[#This Row],[Base_Tag]]),"",_xlfn.TEXTJOIN("_",,IO[[#This Row],[Prefix]:[Suffix]]))</f>
        <v/>
      </c>
      <c r="M417" s="267" t="str">
        <f xml:space="preserve"> UPPER(TRIM( MID(IO[[#This Row],[Description]],1,22)))</f>
        <v/>
      </c>
      <c r="N417" s="267" t="str">
        <f xml:space="preserve"> UPPER( TRIM( MID(IO[[#This Row],[Description]],23,22)))</f>
        <v/>
      </c>
      <c r="O417" s="267" t="str">
        <f>UPPER( TRIM( MID(IO[[#This Row],[Description]],45,22)))</f>
        <v/>
      </c>
      <c r="U417" s="267"/>
      <c r="V417" s="267"/>
      <c r="W417" s="267"/>
      <c r="X417" s="267"/>
      <c r="Y417" s="267"/>
    </row>
    <row r="418" spans="2:25" x14ac:dyDescent="0.4">
      <c r="B418" s="267">
        <v>416</v>
      </c>
      <c r="L418" s="267" t="str">
        <f>IF(ISBLANK(IO[[#This Row],[Base_Tag]]),"",_xlfn.TEXTJOIN("_",,IO[[#This Row],[Prefix]:[Suffix]]))</f>
        <v/>
      </c>
      <c r="M418" s="267" t="str">
        <f xml:space="preserve"> UPPER(TRIM( MID(IO[[#This Row],[Description]],1,22)))</f>
        <v/>
      </c>
      <c r="N418" s="267" t="str">
        <f xml:space="preserve"> UPPER( TRIM( MID(IO[[#This Row],[Description]],23,22)))</f>
        <v/>
      </c>
      <c r="O418" s="267" t="str">
        <f>UPPER( TRIM( MID(IO[[#This Row],[Description]],45,22)))</f>
        <v/>
      </c>
      <c r="U418" s="267"/>
      <c r="V418" s="267"/>
      <c r="W418" s="267"/>
      <c r="X418" s="267"/>
      <c r="Y418" s="267"/>
    </row>
    <row r="419" spans="2:25" x14ac:dyDescent="0.4">
      <c r="B419" s="267">
        <v>417</v>
      </c>
      <c r="L419" s="267" t="str">
        <f>IF(ISBLANK(IO[[#This Row],[Base_Tag]]),"",_xlfn.TEXTJOIN("_",,IO[[#This Row],[Prefix]:[Suffix]]))</f>
        <v/>
      </c>
      <c r="M419" s="267" t="str">
        <f xml:space="preserve"> UPPER(TRIM( MID(IO[[#This Row],[Description]],1,22)))</f>
        <v/>
      </c>
      <c r="N419" s="267" t="str">
        <f xml:space="preserve"> UPPER( TRIM( MID(IO[[#This Row],[Description]],23,22)))</f>
        <v/>
      </c>
      <c r="O419" s="267" t="str">
        <f>UPPER( TRIM( MID(IO[[#This Row],[Description]],45,22)))</f>
        <v/>
      </c>
      <c r="U419" s="267"/>
      <c r="V419" s="267"/>
      <c r="W419" s="267"/>
      <c r="X419" s="267"/>
      <c r="Y419" s="267"/>
    </row>
    <row r="420" spans="2:25" x14ac:dyDescent="0.4">
      <c r="B420" s="267">
        <v>418</v>
      </c>
      <c r="L420" s="267" t="str">
        <f>IF(ISBLANK(IO[[#This Row],[Base_Tag]]),"",_xlfn.TEXTJOIN("_",,IO[[#This Row],[Prefix]:[Suffix]]))</f>
        <v/>
      </c>
      <c r="M420" s="267" t="str">
        <f xml:space="preserve"> UPPER(TRIM( MID(IO[[#This Row],[Description]],1,22)))</f>
        <v/>
      </c>
      <c r="N420" s="267" t="str">
        <f xml:space="preserve"> UPPER( TRIM( MID(IO[[#This Row],[Description]],23,22)))</f>
        <v/>
      </c>
      <c r="O420" s="267" t="str">
        <f>UPPER( TRIM( MID(IO[[#This Row],[Description]],45,22)))</f>
        <v/>
      </c>
      <c r="U420" s="267"/>
      <c r="V420" s="267"/>
      <c r="W420" s="267"/>
      <c r="X420" s="267"/>
      <c r="Y420" s="267"/>
    </row>
    <row r="421" spans="2:25" x14ac:dyDescent="0.4">
      <c r="B421" s="267">
        <v>419</v>
      </c>
      <c r="L421" s="267" t="str">
        <f>IF(ISBLANK(IO[[#This Row],[Base_Tag]]),"",_xlfn.TEXTJOIN("_",,IO[[#This Row],[Prefix]:[Suffix]]))</f>
        <v/>
      </c>
      <c r="M421" s="267" t="str">
        <f xml:space="preserve"> UPPER(TRIM( MID(IO[[#This Row],[Description]],1,22)))</f>
        <v/>
      </c>
      <c r="N421" s="267" t="str">
        <f xml:space="preserve"> UPPER( TRIM( MID(IO[[#This Row],[Description]],23,22)))</f>
        <v/>
      </c>
      <c r="O421" s="267" t="str">
        <f>UPPER( TRIM( MID(IO[[#This Row],[Description]],45,22)))</f>
        <v/>
      </c>
      <c r="U421" s="267"/>
      <c r="V421" s="267"/>
      <c r="W421" s="267"/>
      <c r="X421" s="267"/>
      <c r="Y421" s="267"/>
    </row>
    <row r="422" spans="2:25" x14ac:dyDescent="0.4">
      <c r="B422" s="267">
        <v>420</v>
      </c>
      <c r="L422" s="267" t="str">
        <f>IF(ISBLANK(IO[[#This Row],[Base_Tag]]),"",_xlfn.TEXTJOIN("_",,IO[[#This Row],[Prefix]:[Suffix]]))</f>
        <v/>
      </c>
      <c r="M422" s="267" t="str">
        <f xml:space="preserve"> UPPER(TRIM( MID(IO[[#This Row],[Description]],1,22)))</f>
        <v/>
      </c>
      <c r="N422" s="267" t="str">
        <f xml:space="preserve"> UPPER( TRIM( MID(IO[[#This Row],[Description]],23,22)))</f>
        <v/>
      </c>
      <c r="O422" s="267" t="str">
        <f>UPPER( TRIM( MID(IO[[#This Row],[Description]],45,22)))</f>
        <v/>
      </c>
      <c r="U422" s="267"/>
      <c r="V422" s="267"/>
      <c r="W422" s="267"/>
      <c r="X422" s="267"/>
      <c r="Y422" s="267"/>
    </row>
    <row r="423" spans="2:25" x14ac:dyDescent="0.4">
      <c r="B423" s="267">
        <v>421</v>
      </c>
      <c r="L423" s="267" t="str">
        <f>IF(ISBLANK(IO[[#This Row],[Base_Tag]]),"",_xlfn.TEXTJOIN("_",,IO[[#This Row],[Prefix]:[Suffix]]))</f>
        <v/>
      </c>
      <c r="M423" s="267" t="str">
        <f xml:space="preserve"> UPPER(TRIM( MID(IO[[#This Row],[Description]],1,22)))</f>
        <v/>
      </c>
      <c r="N423" s="267" t="str">
        <f xml:space="preserve"> UPPER( TRIM( MID(IO[[#This Row],[Description]],23,22)))</f>
        <v/>
      </c>
      <c r="O423" s="267" t="str">
        <f>UPPER( TRIM( MID(IO[[#This Row],[Description]],45,22)))</f>
        <v/>
      </c>
      <c r="U423" s="267"/>
      <c r="V423" s="267"/>
      <c r="W423" s="267"/>
      <c r="X423" s="267"/>
      <c r="Y423" s="267"/>
    </row>
    <row r="424" spans="2:25" x14ac:dyDescent="0.4">
      <c r="B424" s="267">
        <v>422</v>
      </c>
      <c r="L424" s="267" t="str">
        <f>IF(ISBLANK(IO[[#This Row],[Base_Tag]]),"",_xlfn.TEXTJOIN("_",,IO[[#This Row],[Prefix]:[Suffix]]))</f>
        <v/>
      </c>
      <c r="M424" s="267" t="str">
        <f xml:space="preserve"> UPPER(TRIM( MID(IO[[#This Row],[Description]],1,22)))</f>
        <v/>
      </c>
      <c r="N424" s="267" t="str">
        <f xml:space="preserve"> UPPER( TRIM( MID(IO[[#This Row],[Description]],23,22)))</f>
        <v/>
      </c>
      <c r="O424" s="267" t="str">
        <f>UPPER( TRIM( MID(IO[[#This Row],[Description]],45,22)))</f>
        <v/>
      </c>
      <c r="U424" s="267"/>
      <c r="V424" s="267"/>
      <c r="W424" s="267"/>
      <c r="X424" s="267"/>
      <c r="Y424" s="267"/>
    </row>
    <row r="425" spans="2:25" x14ac:dyDescent="0.4">
      <c r="B425" s="267">
        <v>423</v>
      </c>
      <c r="L425" s="267" t="str">
        <f>IF(ISBLANK(IO[[#This Row],[Base_Tag]]),"",_xlfn.TEXTJOIN("_",,IO[[#This Row],[Prefix]:[Suffix]]))</f>
        <v/>
      </c>
      <c r="M425" s="267" t="str">
        <f xml:space="preserve"> UPPER(TRIM( MID(IO[[#This Row],[Description]],1,22)))</f>
        <v/>
      </c>
      <c r="N425" s="267" t="str">
        <f xml:space="preserve"> UPPER( TRIM( MID(IO[[#This Row],[Description]],23,22)))</f>
        <v/>
      </c>
      <c r="O425" s="267" t="str">
        <f>UPPER( TRIM( MID(IO[[#This Row],[Description]],45,22)))</f>
        <v/>
      </c>
      <c r="U425" s="267"/>
      <c r="V425" s="267"/>
      <c r="W425" s="267"/>
      <c r="X425" s="267"/>
      <c r="Y425" s="267"/>
    </row>
    <row r="426" spans="2:25" x14ac:dyDescent="0.4">
      <c r="B426" s="267">
        <v>424</v>
      </c>
      <c r="L426" s="267" t="str">
        <f>IF(ISBLANK(IO[[#This Row],[Base_Tag]]),"",_xlfn.TEXTJOIN("_",,IO[[#This Row],[Prefix]:[Suffix]]))</f>
        <v/>
      </c>
      <c r="M426" s="267" t="str">
        <f xml:space="preserve"> UPPER(TRIM( MID(IO[[#This Row],[Description]],1,22)))</f>
        <v/>
      </c>
      <c r="N426" s="267" t="str">
        <f xml:space="preserve"> UPPER( TRIM( MID(IO[[#This Row],[Description]],23,22)))</f>
        <v/>
      </c>
      <c r="O426" s="267" t="str">
        <f>UPPER( TRIM( MID(IO[[#This Row],[Description]],45,22)))</f>
        <v/>
      </c>
      <c r="U426" s="267"/>
      <c r="V426" s="267"/>
      <c r="W426" s="267"/>
      <c r="X426" s="267"/>
      <c r="Y426" s="267"/>
    </row>
    <row r="427" spans="2:25" x14ac:dyDescent="0.4">
      <c r="B427" s="267">
        <v>425</v>
      </c>
      <c r="L427" s="267" t="str">
        <f>IF(ISBLANK(IO[[#This Row],[Base_Tag]]),"",_xlfn.TEXTJOIN("_",,IO[[#This Row],[Prefix]:[Suffix]]))</f>
        <v/>
      </c>
      <c r="M427" s="267" t="str">
        <f xml:space="preserve"> UPPER(TRIM( MID(IO[[#This Row],[Description]],1,22)))</f>
        <v/>
      </c>
      <c r="N427" s="267" t="str">
        <f xml:space="preserve"> UPPER( TRIM( MID(IO[[#This Row],[Description]],23,22)))</f>
        <v/>
      </c>
      <c r="O427" s="267" t="str">
        <f>UPPER( TRIM( MID(IO[[#This Row],[Description]],45,22)))</f>
        <v/>
      </c>
      <c r="U427" s="267"/>
      <c r="V427" s="267"/>
      <c r="W427" s="267"/>
      <c r="X427" s="267"/>
      <c r="Y427" s="267"/>
    </row>
    <row r="428" spans="2:25" x14ac:dyDescent="0.4">
      <c r="B428" s="267">
        <v>426</v>
      </c>
      <c r="L428" s="267" t="str">
        <f>IF(ISBLANK(IO[[#This Row],[Base_Tag]]),"",_xlfn.TEXTJOIN("_",,IO[[#This Row],[Prefix]:[Suffix]]))</f>
        <v/>
      </c>
      <c r="M428" s="267" t="str">
        <f xml:space="preserve"> UPPER(TRIM( MID(IO[[#This Row],[Description]],1,22)))</f>
        <v/>
      </c>
      <c r="N428" s="267" t="str">
        <f xml:space="preserve"> UPPER( TRIM( MID(IO[[#This Row],[Description]],23,22)))</f>
        <v/>
      </c>
      <c r="O428" s="267" t="str">
        <f>UPPER( TRIM( MID(IO[[#This Row],[Description]],45,22)))</f>
        <v/>
      </c>
      <c r="U428" s="267"/>
      <c r="V428" s="267"/>
      <c r="W428" s="267"/>
      <c r="X428" s="267"/>
      <c r="Y428" s="267"/>
    </row>
    <row r="429" spans="2:25" x14ac:dyDescent="0.4">
      <c r="B429" s="267">
        <v>427</v>
      </c>
      <c r="L429" s="267" t="str">
        <f>IF(ISBLANK(IO[[#This Row],[Base_Tag]]),"",_xlfn.TEXTJOIN("_",,IO[[#This Row],[Prefix]:[Suffix]]))</f>
        <v/>
      </c>
      <c r="M429" s="267" t="str">
        <f xml:space="preserve"> UPPER(TRIM( MID(IO[[#This Row],[Description]],1,22)))</f>
        <v/>
      </c>
      <c r="N429" s="267" t="str">
        <f xml:space="preserve"> UPPER( TRIM( MID(IO[[#This Row],[Description]],23,22)))</f>
        <v/>
      </c>
      <c r="O429" s="267" t="str">
        <f>UPPER( TRIM( MID(IO[[#This Row],[Description]],45,22)))</f>
        <v/>
      </c>
      <c r="U429" s="267"/>
      <c r="V429" s="267"/>
      <c r="W429" s="267"/>
      <c r="X429" s="267"/>
      <c r="Y429" s="267"/>
    </row>
    <row r="430" spans="2:25" x14ac:dyDescent="0.4">
      <c r="B430" s="267">
        <v>428</v>
      </c>
      <c r="L430" s="267" t="str">
        <f>IF(ISBLANK(IO[[#This Row],[Base_Tag]]),"",_xlfn.TEXTJOIN("_",,IO[[#This Row],[Prefix]:[Suffix]]))</f>
        <v/>
      </c>
      <c r="M430" s="267" t="str">
        <f xml:space="preserve"> UPPER(TRIM( MID(IO[[#This Row],[Description]],1,22)))</f>
        <v/>
      </c>
      <c r="N430" s="267" t="str">
        <f xml:space="preserve"> UPPER( TRIM( MID(IO[[#This Row],[Description]],23,22)))</f>
        <v/>
      </c>
      <c r="O430" s="267" t="str">
        <f>UPPER( TRIM( MID(IO[[#This Row],[Description]],45,22)))</f>
        <v/>
      </c>
      <c r="U430" s="267"/>
      <c r="V430" s="267"/>
      <c r="W430" s="267"/>
      <c r="X430" s="267"/>
      <c r="Y430" s="267"/>
    </row>
    <row r="431" spans="2:25" x14ac:dyDescent="0.4">
      <c r="B431" s="267">
        <v>429</v>
      </c>
      <c r="L431" s="267" t="str">
        <f>IF(ISBLANK(IO[[#This Row],[Base_Tag]]),"",_xlfn.TEXTJOIN("_",,IO[[#This Row],[Prefix]:[Suffix]]))</f>
        <v/>
      </c>
      <c r="M431" s="267" t="str">
        <f xml:space="preserve"> UPPER(TRIM( MID(IO[[#This Row],[Description]],1,22)))</f>
        <v/>
      </c>
      <c r="N431" s="267" t="str">
        <f xml:space="preserve"> UPPER( TRIM( MID(IO[[#This Row],[Description]],23,22)))</f>
        <v/>
      </c>
      <c r="O431" s="267" t="str">
        <f>UPPER( TRIM( MID(IO[[#This Row],[Description]],45,22)))</f>
        <v/>
      </c>
      <c r="U431" s="267"/>
      <c r="V431" s="267"/>
      <c r="W431" s="267"/>
      <c r="X431" s="267"/>
      <c r="Y431" s="267"/>
    </row>
    <row r="432" spans="2:25" x14ac:dyDescent="0.4">
      <c r="B432" s="267">
        <v>430</v>
      </c>
      <c r="L432" s="267" t="str">
        <f>IF(ISBLANK(IO[[#This Row],[Base_Tag]]),"",_xlfn.TEXTJOIN("_",,IO[[#This Row],[Prefix]:[Suffix]]))</f>
        <v/>
      </c>
      <c r="M432" s="267" t="str">
        <f xml:space="preserve"> UPPER(TRIM( MID(IO[[#This Row],[Description]],1,22)))</f>
        <v/>
      </c>
      <c r="N432" s="267" t="str">
        <f xml:space="preserve"> UPPER( TRIM( MID(IO[[#This Row],[Description]],23,22)))</f>
        <v/>
      </c>
      <c r="O432" s="267" t="str">
        <f>UPPER( TRIM( MID(IO[[#This Row],[Description]],45,22)))</f>
        <v/>
      </c>
      <c r="U432" s="267"/>
      <c r="V432" s="267"/>
      <c r="W432" s="267"/>
      <c r="X432" s="267"/>
      <c r="Y432" s="267"/>
    </row>
    <row r="433" spans="2:25" x14ac:dyDescent="0.4">
      <c r="B433" s="267">
        <v>431</v>
      </c>
      <c r="L433" s="267" t="str">
        <f>IF(ISBLANK(IO[[#This Row],[Base_Tag]]),"",_xlfn.TEXTJOIN("_",,IO[[#This Row],[Prefix]:[Suffix]]))</f>
        <v/>
      </c>
      <c r="M433" s="267" t="str">
        <f xml:space="preserve"> UPPER(TRIM( MID(IO[[#This Row],[Description]],1,22)))</f>
        <v/>
      </c>
      <c r="N433" s="267" t="str">
        <f xml:space="preserve"> UPPER( TRIM( MID(IO[[#This Row],[Description]],23,22)))</f>
        <v/>
      </c>
      <c r="O433" s="267" t="str">
        <f>UPPER( TRIM( MID(IO[[#This Row],[Description]],45,22)))</f>
        <v/>
      </c>
      <c r="U433" s="267"/>
      <c r="V433" s="267"/>
      <c r="W433" s="267"/>
      <c r="X433" s="267"/>
      <c r="Y433" s="267"/>
    </row>
    <row r="434" spans="2:25" x14ac:dyDescent="0.4">
      <c r="B434" s="267">
        <v>432</v>
      </c>
      <c r="L434" s="267" t="str">
        <f>IF(ISBLANK(IO[[#This Row],[Base_Tag]]),"",_xlfn.TEXTJOIN("_",,IO[[#This Row],[Prefix]:[Suffix]]))</f>
        <v/>
      </c>
      <c r="M434" s="267" t="str">
        <f xml:space="preserve"> UPPER(TRIM( MID(IO[[#This Row],[Description]],1,22)))</f>
        <v/>
      </c>
      <c r="N434" s="267" t="str">
        <f xml:space="preserve"> UPPER( TRIM( MID(IO[[#This Row],[Description]],23,22)))</f>
        <v/>
      </c>
      <c r="O434" s="267" t="str">
        <f>UPPER( TRIM( MID(IO[[#This Row],[Description]],45,22)))</f>
        <v/>
      </c>
      <c r="U434" s="267"/>
      <c r="V434" s="267"/>
      <c r="W434" s="267"/>
      <c r="X434" s="267"/>
      <c r="Y434" s="267"/>
    </row>
    <row r="435" spans="2:25" x14ac:dyDescent="0.4">
      <c r="B435" s="267">
        <v>433</v>
      </c>
      <c r="L435" s="267" t="str">
        <f>IF(ISBLANK(IO[[#This Row],[Base_Tag]]),"",_xlfn.TEXTJOIN("_",,IO[[#This Row],[Prefix]:[Suffix]]))</f>
        <v/>
      </c>
      <c r="M435" s="267" t="str">
        <f xml:space="preserve"> UPPER(TRIM( MID(IO[[#This Row],[Description]],1,22)))</f>
        <v/>
      </c>
      <c r="N435" s="267" t="str">
        <f xml:space="preserve"> UPPER( TRIM( MID(IO[[#This Row],[Description]],23,22)))</f>
        <v/>
      </c>
      <c r="O435" s="267" t="str">
        <f>UPPER( TRIM( MID(IO[[#This Row],[Description]],45,22)))</f>
        <v/>
      </c>
      <c r="U435" s="267"/>
      <c r="V435" s="267"/>
      <c r="W435" s="267"/>
      <c r="X435" s="267"/>
      <c r="Y435" s="267"/>
    </row>
    <row r="436" spans="2:25" x14ac:dyDescent="0.4">
      <c r="B436" s="267">
        <v>434</v>
      </c>
      <c r="L436" s="267" t="str">
        <f>IF(ISBLANK(IO[[#This Row],[Base_Tag]]),"",_xlfn.TEXTJOIN("_",,IO[[#This Row],[Prefix]:[Suffix]]))</f>
        <v/>
      </c>
      <c r="M436" s="267" t="str">
        <f xml:space="preserve"> UPPER(TRIM( MID(IO[[#This Row],[Description]],1,22)))</f>
        <v/>
      </c>
      <c r="N436" s="267" t="str">
        <f xml:space="preserve"> UPPER( TRIM( MID(IO[[#This Row],[Description]],23,22)))</f>
        <v/>
      </c>
      <c r="O436" s="267" t="str">
        <f>UPPER( TRIM( MID(IO[[#This Row],[Description]],45,22)))</f>
        <v/>
      </c>
      <c r="U436" s="267"/>
      <c r="V436" s="267"/>
      <c r="W436" s="267"/>
      <c r="X436" s="267"/>
      <c r="Y436" s="267"/>
    </row>
    <row r="437" spans="2:25" x14ac:dyDescent="0.4">
      <c r="B437" s="267">
        <v>435</v>
      </c>
      <c r="L437" s="267" t="str">
        <f>IF(ISBLANK(IO[[#This Row],[Base_Tag]]),"",_xlfn.TEXTJOIN("_",,IO[[#This Row],[Prefix]:[Suffix]]))</f>
        <v/>
      </c>
      <c r="M437" s="267" t="str">
        <f xml:space="preserve"> UPPER(TRIM( MID(IO[[#This Row],[Description]],1,22)))</f>
        <v/>
      </c>
      <c r="N437" s="267" t="str">
        <f xml:space="preserve"> UPPER( TRIM( MID(IO[[#This Row],[Description]],23,22)))</f>
        <v/>
      </c>
      <c r="O437" s="267" t="str">
        <f>UPPER( TRIM( MID(IO[[#This Row],[Description]],45,22)))</f>
        <v/>
      </c>
      <c r="U437" s="267"/>
      <c r="V437" s="267"/>
      <c r="W437" s="267"/>
      <c r="X437" s="267"/>
      <c r="Y437" s="267"/>
    </row>
    <row r="438" spans="2:25" x14ac:dyDescent="0.4">
      <c r="B438" s="267">
        <v>436</v>
      </c>
      <c r="L438" s="267" t="str">
        <f>IF(ISBLANK(IO[[#This Row],[Base_Tag]]),"",_xlfn.TEXTJOIN("_",,IO[[#This Row],[Prefix]:[Suffix]]))</f>
        <v/>
      </c>
      <c r="M438" s="267" t="str">
        <f xml:space="preserve"> UPPER(TRIM( MID(IO[[#This Row],[Description]],1,22)))</f>
        <v/>
      </c>
      <c r="N438" s="267" t="str">
        <f xml:space="preserve"> UPPER( TRIM( MID(IO[[#This Row],[Description]],23,22)))</f>
        <v/>
      </c>
      <c r="O438" s="267" t="str">
        <f>UPPER( TRIM( MID(IO[[#This Row],[Description]],45,22)))</f>
        <v/>
      </c>
      <c r="U438" s="267"/>
      <c r="V438" s="267"/>
      <c r="W438" s="267"/>
      <c r="X438" s="267"/>
      <c r="Y438" s="267"/>
    </row>
    <row r="439" spans="2:25" x14ac:dyDescent="0.4">
      <c r="B439" s="267">
        <v>437</v>
      </c>
      <c r="L439" s="267" t="str">
        <f>IF(ISBLANK(IO[[#This Row],[Base_Tag]]),"",_xlfn.TEXTJOIN("_",,IO[[#This Row],[Prefix]:[Suffix]]))</f>
        <v/>
      </c>
      <c r="M439" s="267" t="str">
        <f xml:space="preserve"> UPPER(TRIM( MID(IO[[#This Row],[Description]],1,22)))</f>
        <v/>
      </c>
      <c r="N439" s="267" t="str">
        <f xml:space="preserve"> UPPER( TRIM( MID(IO[[#This Row],[Description]],23,22)))</f>
        <v/>
      </c>
      <c r="O439" s="267" t="str">
        <f>UPPER( TRIM( MID(IO[[#This Row],[Description]],45,22)))</f>
        <v/>
      </c>
      <c r="U439" s="267"/>
      <c r="V439" s="267"/>
      <c r="W439" s="267"/>
      <c r="X439" s="267"/>
      <c r="Y439" s="267"/>
    </row>
    <row r="440" spans="2:25" x14ac:dyDescent="0.4">
      <c r="B440" s="267">
        <v>438</v>
      </c>
      <c r="L440" s="267" t="str">
        <f>IF(ISBLANK(IO[[#This Row],[Base_Tag]]),"",_xlfn.TEXTJOIN("_",,IO[[#This Row],[Prefix]:[Suffix]]))</f>
        <v/>
      </c>
      <c r="M440" s="267" t="str">
        <f xml:space="preserve"> UPPER(TRIM( MID(IO[[#This Row],[Description]],1,22)))</f>
        <v/>
      </c>
      <c r="N440" s="267" t="str">
        <f xml:space="preserve"> UPPER( TRIM( MID(IO[[#This Row],[Description]],23,22)))</f>
        <v/>
      </c>
      <c r="O440" s="267" t="str">
        <f>UPPER( TRIM( MID(IO[[#This Row],[Description]],45,22)))</f>
        <v/>
      </c>
      <c r="U440" s="267"/>
      <c r="V440" s="267"/>
      <c r="W440" s="267"/>
      <c r="X440" s="267"/>
      <c r="Y440" s="267"/>
    </row>
    <row r="441" spans="2:25" x14ac:dyDescent="0.4">
      <c r="B441" s="267">
        <v>439</v>
      </c>
      <c r="L441" s="267" t="str">
        <f>IF(ISBLANK(IO[[#This Row],[Base_Tag]]),"",_xlfn.TEXTJOIN("_",,IO[[#This Row],[Prefix]:[Suffix]]))</f>
        <v/>
      </c>
      <c r="M441" s="267" t="str">
        <f xml:space="preserve"> UPPER(TRIM( MID(IO[[#This Row],[Description]],1,22)))</f>
        <v/>
      </c>
      <c r="N441" s="267" t="str">
        <f xml:space="preserve"> UPPER( TRIM( MID(IO[[#This Row],[Description]],23,22)))</f>
        <v/>
      </c>
      <c r="O441" s="267" t="str">
        <f>UPPER( TRIM( MID(IO[[#This Row],[Description]],45,22)))</f>
        <v/>
      </c>
      <c r="U441" s="267"/>
      <c r="V441" s="267"/>
      <c r="W441" s="267"/>
      <c r="X441" s="267"/>
      <c r="Y441" s="267"/>
    </row>
    <row r="442" spans="2:25" x14ac:dyDescent="0.4">
      <c r="B442" s="267">
        <v>440</v>
      </c>
      <c r="L442" s="267" t="str">
        <f>IF(ISBLANK(IO[[#This Row],[Base_Tag]]),"",_xlfn.TEXTJOIN("_",,IO[[#This Row],[Prefix]:[Suffix]]))</f>
        <v/>
      </c>
      <c r="M442" s="267" t="str">
        <f xml:space="preserve"> UPPER(TRIM( MID(IO[[#This Row],[Description]],1,22)))</f>
        <v/>
      </c>
      <c r="N442" s="267" t="str">
        <f xml:space="preserve"> UPPER( TRIM( MID(IO[[#This Row],[Description]],23,22)))</f>
        <v/>
      </c>
      <c r="O442" s="267" t="str">
        <f>UPPER( TRIM( MID(IO[[#This Row],[Description]],45,22)))</f>
        <v/>
      </c>
      <c r="U442" s="267"/>
      <c r="V442" s="267"/>
      <c r="W442" s="267"/>
      <c r="X442" s="267"/>
      <c r="Y442" s="267"/>
    </row>
    <row r="443" spans="2:25" x14ac:dyDescent="0.4">
      <c r="B443" s="267">
        <v>441</v>
      </c>
      <c r="L443" s="267" t="str">
        <f>IF(ISBLANK(IO[[#This Row],[Base_Tag]]),"",_xlfn.TEXTJOIN("_",,IO[[#This Row],[Prefix]:[Suffix]]))</f>
        <v/>
      </c>
      <c r="M443" s="267" t="str">
        <f xml:space="preserve"> UPPER(TRIM( MID(IO[[#This Row],[Description]],1,22)))</f>
        <v/>
      </c>
      <c r="N443" s="267" t="str">
        <f xml:space="preserve"> UPPER( TRIM( MID(IO[[#This Row],[Description]],23,22)))</f>
        <v/>
      </c>
      <c r="O443" s="267" t="str">
        <f>UPPER( TRIM( MID(IO[[#This Row],[Description]],45,22)))</f>
        <v/>
      </c>
      <c r="U443" s="267"/>
      <c r="V443" s="267"/>
      <c r="W443" s="267"/>
      <c r="X443" s="267"/>
      <c r="Y443" s="267"/>
    </row>
    <row r="444" spans="2:25" x14ac:dyDescent="0.4">
      <c r="B444" s="267">
        <v>442</v>
      </c>
      <c r="L444" s="267" t="str">
        <f>IF(ISBLANK(IO[[#This Row],[Base_Tag]]),"",_xlfn.TEXTJOIN("_",,IO[[#This Row],[Prefix]:[Suffix]]))</f>
        <v/>
      </c>
      <c r="M444" s="267" t="str">
        <f xml:space="preserve"> UPPER(TRIM( MID(IO[[#This Row],[Description]],1,22)))</f>
        <v/>
      </c>
      <c r="N444" s="267" t="str">
        <f xml:space="preserve"> UPPER( TRIM( MID(IO[[#This Row],[Description]],23,22)))</f>
        <v/>
      </c>
      <c r="O444" s="267" t="str">
        <f>UPPER( TRIM( MID(IO[[#This Row],[Description]],45,22)))</f>
        <v/>
      </c>
      <c r="U444" s="267"/>
      <c r="V444" s="267"/>
      <c r="W444" s="267"/>
      <c r="X444" s="267"/>
      <c r="Y444" s="267"/>
    </row>
    <row r="445" spans="2:25" x14ac:dyDescent="0.4">
      <c r="B445" s="267">
        <v>443</v>
      </c>
      <c r="L445" s="267" t="str">
        <f>IF(ISBLANK(IO[[#This Row],[Base_Tag]]),"",_xlfn.TEXTJOIN("_",,IO[[#This Row],[Prefix]:[Suffix]]))</f>
        <v/>
      </c>
      <c r="M445" s="267" t="str">
        <f xml:space="preserve"> UPPER(TRIM( MID(IO[[#This Row],[Description]],1,22)))</f>
        <v/>
      </c>
      <c r="N445" s="267" t="str">
        <f xml:space="preserve"> UPPER( TRIM( MID(IO[[#This Row],[Description]],23,22)))</f>
        <v/>
      </c>
      <c r="O445" s="267" t="str">
        <f>UPPER( TRIM( MID(IO[[#This Row],[Description]],45,22)))</f>
        <v/>
      </c>
      <c r="U445" s="267"/>
      <c r="V445" s="267"/>
      <c r="W445" s="267"/>
      <c r="X445" s="267"/>
      <c r="Y445" s="267"/>
    </row>
    <row r="446" spans="2:25" x14ac:dyDescent="0.4">
      <c r="B446" s="267">
        <v>444</v>
      </c>
      <c r="L446" s="267" t="str">
        <f>IF(ISBLANK(IO[[#This Row],[Base_Tag]]),"",_xlfn.TEXTJOIN("_",,IO[[#This Row],[Prefix]:[Suffix]]))</f>
        <v/>
      </c>
      <c r="M446" s="267" t="str">
        <f xml:space="preserve"> UPPER(TRIM( MID(IO[[#This Row],[Description]],1,22)))</f>
        <v/>
      </c>
      <c r="N446" s="267" t="str">
        <f xml:space="preserve"> UPPER( TRIM( MID(IO[[#This Row],[Description]],23,22)))</f>
        <v/>
      </c>
      <c r="O446" s="267" t="str">
        <f>UPPER( TRIM( MID(IO[[#This Row],[Description]],45,22)))</f>
        <v/>
      </c>
      <c r="U446" s="267"/>
      <c r="V446" s="267"/>
      <c r="W446" s="267"/>
      <c r="X446" s="267"/>
      <c r="Y446" s="267"/>
    </row>
    <row r="447" spans="2:25" x14ac:dyDescent="0.4">
      <c r="B447" s="267">
        <v>445</v>
      </c>
      <c r="L447" s="267" t="str">
        <f>IF(ISBLANK(IO[[#This Row],[Base_Tag]]),"",_xlfn.TEXTJOIN("_",,IO[[#This Row],[Prefix]:[Suffix]]))</f>
        <v/>
      </c>
      <c r="M447" s="267" t="str">
        <f xml:space="preserve"> UPPER(TRIM( MID(IO[[#This Row],[Description]],1,22)))</f>
        <v/>
      </c>
      <c r="N447" s="267" t="str">
        <f xml:space="preserve"> UPPER( TRIM( MID(IO[[#This Row],[Description]],23,22)))</f>
        <v/>
      </c>
      <c r="O447" s="267" t="str">
        <f>UPPER( TRIM( MID(IO[[#This Row],[Description]],45,22)))</f>
        <v/>
      </c>
      <c r="U447" s="267"/>
      <c r="V447" s="267"/>
      <c r="W447" s="267"/>
      <c r="X447" s="267"/>
      <c r="Y447" s="267"/>
    </row>
    <row r="448" spans="2:25" x14ac:dyDescent="0.4">
      <c r="B448" s="267">
        <v>446</v>
      </c>
      <c r="L448" s="267" t="str">
        <f>IF(ISBLANK(IO[[#This Row],[Base_Tag]]),"",_xlfn.TEXTJOIN("_",,IO[[#This Row],[Prefix]:[Suffix]]))</f>
        <v/>
      </c>
      <c r="M448" s="267" t="str">
        <f xml:space="preserve"> UPPER(TRIM( MID(IO[[#This Row],[Description]],1,22)))</f>
        <v/>
      </c>
      <c r="N448" s="267" t="str">
        <f xml:space="preserve"> UPPER( TRIM( MID(IO[[#This Row],[Description]],23,22)))</f>
        <v/>
      </c>
      <c r="O448" s="267" t="str">
        <f>UPPER( TRIM( MID(IO[[#This Row],[Description]],45,22)))</f>
        <v/>
      </c>
      <c r="U448" s="267"/>
      <c r="V448" s="267"/>
      <c r="W448" s="267"/>
      <c r="X448" s="267"/>
      <c r="Y448" s="267"/>
    </row>
    <row r="449" spans="2:25" x14ac:dyDescent="0.4">
      <c r="B449" s="267">
        <v>447</v>
      </c>
      <c r="L449" s="267" t="str">
        <f>IF(ISBLANK(IO[[#This Row],[Base_Tag]]),"",_xlfn.TEXTJOIN("_",,IO[[#This Row],[Prefix]:[Suffix]]))</f>
        <v/>
      </c>
      <c r="M449" s="267" t="str">
        <f xml:space="preserve"> UPPER(TRIM( MID(IO[[#This Row],[Description]],1,22)))</f>
        <v/>
      </c>
      <c r="N449" s="267" t="str">
        <f xml:space="preserve"> UPPER( TRIM( MID(IO[[#This Row],[Description]],23,22)))</f>
        <v/>
      </c>
      <c r="O449" s="267" t="str">
        <f>UPPER( TRIM( MID(IO[[#This Row],[Description]],45,22)))</f>
        <v/>
      </c>
      <c r="U449" s="267"/>
      <c r="V449" s="267"/>
      <c r="W449" s="267"/>
      <c r="X449" s="267"/>
      <c r="Y449" s="267"/>
    </row>
    <row r="450" spans="2:25" x14ac:dyDescent="0.4">
      <c r="B450" s="267">
        <v>448</v>
      </c>
      <c r="L450" s="267" t="str">
        <f>IF(ISBLANK(IO[[#This Row],[Base_Tag]]),"",_xlfn.TEXTJOIN("_",,IO[[#This Row],[Prefix]:[Suffix]]))</f>
        <v/>
      </c>
      <c r="M450" s="267" t="str">
        <f xml:space="preserve"> UPPER(TRIM( MID(IO[[#This Row],[Description]],1,22)))</f>
        <v/>
      </c>
      <c r="N450" s="267" t="str">
        <f xml:space="preserve"> UPPER( TRIM( MID(IO[[#This Row],[Description]],23,22)))</f>
        <v/>
      </c>
      <c r="O450" s="267" t="str">
        <f>UPPER( TRIM( MID(IO[[#This Row],[Description]],45,22)))</f>
        <v/>
      </c>
      <c r="U450" s="267"/>
      <c r="V450" s="267"/>
      <c r="W450" s="267"/>
      <c r="X450" s="267"/>
      <c r="Y450" s="267"/>
    </row>
    <row r="451" spans="2:25" x14ac:dyDescent="0.4">
      <c r="B451" s="267">
        <v>449</v>
      </c>
      <c r="L451" s="267" t="str">
        <f>IF(ISBLANK(IO[[#This Row],[Base_Tag]]),"",_xlfn.TEXTJOIN("_",,IO[[#This Row],[Prefix]:[Suffix]]))</f>
        <v/>
      </c>
      <c r="M451" s="267" t="str">
        <f xml:space="preserve"> UPPER(TRIM( MID(IO[[#This Row],[Description]],1,22)))</f>
        <v/>
      </c>
      <c r="N451" s="267" t="str">
        <f xml:space="preserve"> UPPER( TRIM( MID(IO[[#This Row],[Description]],23,22)))</f>
        <v/>
      </c>
      <c r="O451" s="267" t="str">
        <f>UPPER( TRIM( MID(IO[[#This Row],[Description]],45,22)))</f>
        <v/>
      </c>
      <c r="U451" s="267"/>
      <c r="V451" s="267"/>
      <c r="W451" s="267"/>
      <c r="X451" s="267"/>
      <c r="Y451" s="267"/>
    </row>
    <row r="452" spans="2:25" x14ac:dyDescent="0.4">
      <c r="B452" s="267">
        <v>450</v>
      </c>
      <c r="L452" s="267" t="str">
        <f>IF(ISBLANK(IO[[#This Row],[Base_Tag]]),"",_xlfn.TEXTJOIN("_",,IO[[#This Row],[Prefix]:[Suffix]]))</f>
        <v/>
      </c>
      <c r="M452" s="267" t="str">
        <f xml:space="preserve"> UPPER(TRIM( MID(IO[[#This Row],[Description]],1,22)))</f>
        <v/>
      </c>
      <c r="N452" s="267" t="str">
        <f xml:space="preserve"> UPPER( TRIM( MID(IO[[#This Row],[Description]],23,22)))</f>
        <v/>
      </c>
      <c r="O452" s="267" t="str">
        <f>UPPER( TRIM( MID(IO[[#This Row],[Description]],45,22)))</f>
        <v/>
      </c>
      <c r="U452" s="267"/>
      <c r="V452" s="267"/>
      <c r="W452" s="267"/>
      <c r="X452" s="267"/>
      <c r="Y452" s="267"/>
    </row>
    <row r="453" spans="2:25" x14ac:dyDescent="0.4">
      <c r="B453" s="267">
        <v>451</v>
      </c>
      <c r="L453" s="267" t="str">
        <f>IF(ISBLANK(IO[[#This Row],[Base_Tag]]),"",_xlfn.TEXTJOIN("_",,IO[[#This Row],[Prefix]:[Suffix]]))</f>
        <v/>
      </c>
      <c r="M453" s="267" t="str">
        <f xml:space="preserve"> UPPER(TRIM( MID(IO[[#This Row],[Description]],1,22)))</f>
        <v/>
      </c>
      <c r="N453" s="267" t="str">
        <f xml:space="preserve"> UPPER( TRIM( MID(IO[[#This Row],[Description]],23,22)))</f>
        <v/>
      </c>
      <c r="O453" s="267" t="str">
        <f>UPPER( TRIM( MID(IO[[#This Row],[Description]],45,22)))</f>
        <v/>
      </c>
      <c r="U453" s="267"/>
      <c r="V453" s="267"/>
      <c r="W453" s="267"/>
      <c r="X453" s="267"/>
      <c r="Y453" s="267"/>
    </row>
    <row r="454" spans="2:25" x14ac:dyDescent="0.4">
      <c r="B454" s="267">
        <v>452</v>
      </c>
      <c r="L454" s="267" t="str">
        <f>IF(ISBLANK(IO[[#This Row],[Base_Tag]]),"",_xlfn.TEXTJOIN("_",,IO[[#This Row],[Prefix]:[Suffix]]))</f>
        <v/>
      </c>
      <c r="M454" s="267" t="str">
        <f xml:space="preserve"> UPPER(TRIM( MID(IO[[#This Row],[Description]],1,22)))</f>
        <v/>
      </c>
      <c r="N454" s="267" t="str">
        <f xml:space="preserve"> UPPER( TRIM( MID(IO[[#This Row],[Description]],23,22)))</f>
        <v/>
      </c>
      <c r="O454" s="267" t="str">
        <f>UPPER( TRIM( MID(IO[[#This Row],[Description]],45,22)))</f>
        <v/>
      </c>
      <c r="U454" s="267"/>
      <c r="V454" s="267"/>
      <c r="W454" s="267"/>
      <c r="X454" s="267"/>
      <c r="Y454" s="267"/>
    </row>
    <row r="455" spans="2:25" x14ac:dyDescent="0.4">
      <c r="B455" s="267">
        <v>453</v>
      </c>
      <c r="L455" s="267" t="str">
        <f>IF(ISBLANK(IO[[#This Row],[Base_Tag]]),"",_xlfn.TEXTJOIN("_",,IO[[#This Row],[Prefix]:[Suffix]]))</f>
        <v/>
      </c>
      <c r="M455" s="267" t="str">
        <f xml:space="preserve"> UPPER(TRIM( MID(IO[[#This Row],[Description]],1,22)))</f>
        <v/>
      </c>
      <c r="N455" s="267" t="str">
        <f xml:space="preserve"> UPPER( TRIM( MID(IO[[#This Row],[Description]],23,22)))</f>
        <v/>
      </c>
      <c r="O455" s="267" t="str">
        <f>UPPER( TRIM( MID(IO[[#This Row],[Description]],45,22)))</f>
        <v/>
      </c>
      <c r="U455" s="267"/>
      <c r="V455" s="267"/>
      <c r="W455" s="267"/>
      <c r="X455" s="267"/>
      <c r="Y455" s="267"/>
    </row>
    <row r="456" spans="2:25" x14ac:dyDescent="0.4">
      <c r="B456" s="267">
        <v>454</v>
      </c>
      <c r="L456" s="267" t="str">
        <f>IF(ISBLANK(IO[[#This Row],[Base_Tag]]),"",_xlfn.TEXTJOIN("_",,IO[[#This Row],[Prefix]:[Suffix]]))</f>
        <v/>
      </c>
      <c r="M456" s="267" t="str">
        <f xml:space="preserve"> UPPER(TRIM( MID(IO[[#This Row],[Description]],1,22)))</f>
        <v/>
      </c>
      <c r="N456" s="267" t="str">
        <f xml:space="preserve"> UPPER( TRIM( MID(IO[[#This Row],[Description]],23,22)))</f>
        <v/>
      </c>
      <c r="O456" s="267" t="str">
        <f>UPPER( TRIM( MID(IO[[#This Row],[Description]],45,22)))</f>
        <v/>
      </c>
      <c r="U456" s="267"/>
      <c r="V456" s="267"/>
      <c r="W456" s="267"/>
      <c r="X456" s="267"/>
      <c r="Y456" s="267"/>
    </row>
    <row r="457" spans="2:25" x14ac:dyDescent="0.4">
      <c r="B457" s="267">
        <v>455</v>
      </c>
      <c r="L457" s="267" t="str">
        <f>IF(ISBLANK(IO[[#This Row],[Base_Tag]]),"",_xlfn.TEXTJOIN("_",,IO[[#This Row],[Prefix]:[Suffix]]))</f>
        <v/>
      </c>
      <c r="M457" s="267" t="str">
        <f xml:space="preserve"> UPPER(TRIM( MID(IO[[#This Row],[Description]],1,22)))</f>
        <v/>
      </c>
      <c r="N457" s="267" t="str">
        <f xml:space="preserve"> UPPER( TRIM( MID(IO[[#This Row],[Description]],23,22)))</f>
        <v/>
      </c>
      <c r="O457" s="267" t="str">
        <f>UPPER( TRIM( MID(IO[[#This Row],[Description]],45,22)))</f>
        <v/>
      </c>
      <c r="U457" s="267"/>
      <c r="V457" s="267"/>
      <c r="W457" s="267"/>
      <c r="X457" s="267"/>
      <c r="Y457" s="267"/>
    </row>
    <row r="458" spans="2:25" x14ac:dyDescent="0.4">
      <c r="B458" s="267">
        <v>456</v>
      </c>
      <c r="L458" s="267" t="str">
        <f>IF(ISBLANK(IO[[#This Row],[Base_Tag]]),"",_xlfn.TEXTJOIN("_",,IO[[#This Row],[Prefix]:[Suffix]]))</f>
        <v/>
      </c>
      <c r="M458" s="267" t="str">
        <f xml:space="preserve"> UPPER(TRIM( MID(IO[[#This Row],[Description]],1,22)))</f>
        <v/>
      </c>
      <c r="N458" s="267" t="str">
        <f xml:space="preserve"> UPPER( TRIM( MID(IO[[#This Row],[Description]],23,22)))</f>
        <v/>
      </c>
      <c r="O458" s="267" t="str">
        <f>UPPER( TRIM( MID(IO[[#This Row],[Description]],45,22)))</f>
        <v/>
      </c>
      <c r="U458" s="267"/>
      <c r="V458" s="267"/>
      <c r="W458" s="267"/>
      <c r="X458" s="267"/>
      <c r="Y458" s="267"/>
    </row>
  </sheetData>
  <mergeCells count="4">
    <mergeCell ref="C1:H1"/>
    <mergeCell ref="I1:L1"/>
    <mergeCell ref="M1:P1"/>
    <mergeCell ref="Q1:R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dimension ref="A1:K724"/>
  <sheetViews>
    <sheetView workbookViewId="0"/>
    <sheetView workbookViewId="1"/>
  </sheetViews>
  <sheetFormatPr defaultColWidth="8.6328125" defaultRowHeight="16" x14ac:dyDescent="0.4"/>
  <cols>
    <col min="1" max="1" width="17.08984375" style="280" bestFit="1" customWidth="1"/>
    <col min="2" max="2" width="27.90625" style="280" bestFit="1" customWidth="1"/>
    <col min="3" max="3" width="88.36328125" style="280" bestFit="1" customWidth="1"/>
    <col min="4" max="4" width="5.54296875" style="280" bestFit="1" customWidth="1"/>
    <col min="5" max="5" width="37.36328125" style="280" bestFit="1" customWidth="1"/>
    <col min="6" max="7" width="30.36328125" style="280" bestFit="1" customWidth="1"/>
    <col min="8" max="8" width="29" style="280" bestFit="1" customWidth="1"/>
    <col min="9" max="9" width="5.54296875" style="280" bestFit="1" customWidth="1"/>
    <col min="10" max="10" width="37.36328125" style="280" bestFit="1" customWidth="1"/>
    <col min="11" max="11" width="78.6328125" style="280" bestFit="1" customWidth="1"/>
    <col min="12" max="16384" width="8.6328125" style="280"/>
  </cols>
  <sheetData>
    <row r="1" spans="1:11" x14ac:dyDescent="0.4">
      <c r="A1" s="279" t="s">
        <v>1704</v>
      </c>
    </row>
    <row r="5" spans="1:11" x14ac:dyDescent="0.4">
      <c r="A5" s="280" t="s">
        <v>1705</v>
      </c>
      <c r="B5" s="280" t="s">
        <v>1706</v>
      </c>
      <c r="C5" s="280" t="s">
        <v>1707</v>
      </c>
      <c r="D5" s="280" t="s">
        <v>1708</v>
      </c>
      <c r="E5" s="280" t="s">
        <v>1709</v>
      </c>
      <c r="F5" s="280" t="s">
        <v>1710</v>
      </c>
      <c r="G5" s="280" t="s">
        <v>1711</v>
      </c>
      <c r="H5" s="280" t="s">
        <v>1712</v>
      </c>
      <c r="I5" s="280" t="s">
        <v>1713</v>
      </c>
      <c r="J5" s="280" t="s">
        <v>1714</v>
      </c>
      <c r="K5" s="280" t="s">
        <v>1715</v>
      </c>
    </row>
    <row r="6" spans="1:11" x14ac:dyDescent="0.4">
      <c r="A6" s="280" t="s">
        <v>553</v>
      </c>
      <c r="C6" s="280" t="s">
        <v>1716</v>
      </c>
      <c r="D6" s="281"/>
      <c r="E6" s="280" t="str">
        <f>_xlfn.CONCAT(_INSTRUMENT_TAGS[[#This Row],[INITIAL_TAG1]:[INITIAL_TAG2]])</f>
        <v>BB1IL001</v>
      </c>
      <c r="F6" s="280" t="str">
        <f>TRIM(UPPER( MID(_INSTRUMENT_TAGS[[#This Row],[INITIAL_DESC]],1,25)))</f>
        <v>ALARM HORN AND LIGHT</v>
      </c>
      <c r="G6" s="280" t="str">
        <f>TRIM(UPPER( MID(_INSTRUMENT_TAGS[[#This Row],[INITIAL_DESC]],26,25)))</f>
        <v>CO ALARM</v>
      </c>
      <c r="H6" s="280" t="str">
        <f xml:space="preserve"> TRIM(UPPER( MID(_INSTRUMENT_TAGS[[#This Row],[INITIAL_DESC]],51,25)))</f>
        <v/>
      </c>
      <c r="I6" s="281"/>
      <c r="J6" s="280" t="str">
        <f>_xlfn.CONCAT(_INSTRUMENT_TAGS[[#This Row],[INITIAL_TAG1]:[INITIAL_TAG2]])</f>
        <v>BB1IL001</v>
      </c>
      <c r="K6" s="280" t="str">
        <f>TRIM(TRIM(_INSTRUMENT_TAGS[[#This Row],[DESC1]])&amp; " " &amp;TRIM(_INSTRUMENT_TAGS[[#This Row],[DESC2]]) &amp; " " &amp; TRIM(_INSTRUMENT_TAGS[[#This Row],[DESC3]]))</f>
        <v>ALARM HORN AND LIGHT CO ALARM</v>
      </c>
    </row>
    <row r="7" spans="1:11" x14ac:dyDescent="0.4">
      <c r="A7" s="280" t="s">
        <v>755</v>
      </c>
      <c r="C7" s="280" t="s">
        <v>1717</v>
      </c>
      <c r="D7" s="281"/>
      <c r="E7" s="280" t="str">
        <f>_xlfn.CONCAT(_INSTRUMENT_TAGS[[#This Row],[INITIAL_TAG1]:[INITIAL_TAG2]])</f>
        <v>BB1IJ002</v>
      </c>
      <c r="F7" s="280" t="str">
        <f>TRIM(UPPER( MID(_INSTRUMENT_TAGS[[#This Row],[INITIAL_DESC]],1,25)))</f>
        <v>SCRAPER CONVEYOR 1</v>
      </c>
      <c r="G7" s="280" t="str">
        <f>TRIM(UPPER( MID(_INSTRUMENT_TAGS[[#This Row],[INITIAL_DESC]],26,25)))</f>
        <v>ALARM HORN AND LAMP</v>
      </c>
      <c r="H7" s="280" t="str">
        <f xml:space="preserve"> TRIM(UPPER( MID(_INSTRUMENT_TAGS[[#This Row],[INITIAL_DESC]],51,25)))</f>
        <v/>
      </c>
      <c r="I7" s="281"/>
      <c r="J7" s="280" t="str">
        <f>_xlfn.CONCAT(_INSTRUMENT_TAGS[[#This Row],[INITIAL_TAG1]:[INITIAL_TAG2]])</f>
        <v>BB1IJ002</v>
      </c>
      <c r="K7" s="280" t="str">
        <f>TRIM(TRIM(_INSTRUMENT_TAGS[[#This Row],[DESC1]])&amp; " " &amp;TRIM(_INSTRUMENT_TAGS[[#This Row],[DESC2]]) &amp; " " &amp; TRIM(_INSTRUMENT_TAGS[[#This Row],[DESC3]]))</f>
        <v>SCRAPER CONVEYOR 1 ALARM HORN AND LAMP</v>
      </c>
    </row>
    <row r="8" spans="1:11" x14ac:dyDescent="0.4">
      <c r="A8" s="280" t="s">
        <v>757</v>
      </c>
      <c r="C8" s="280" t="s">
        <v>1718</v>
      </c>
      <c r="D8" s="281"/>
      <c r="E8" s="280" t="str">
        <f>_xlfn.CONCAT(_INSTRUMENT_TAGS[[#This Row],[INITIAL_TAG1]:[INITIAL_TAG2]])</f>
        <v>BB1IJ001</v>
      </c>
      <c r="F8" s="280" t="str">
        <f>TRIM(UPPER( MID(_INSTRUMENT_TAGS[[#This Row],[INITIAL_DESC]],1,25)))</f>
        <v>SCRAPER CONVEYOR 2</v>
      </c>
      <c r="G8" s="280" t="str">
        <f>TRIM(UPPER( MID(_INSTRUMENT_TAGS[[#This Row],[INITIAL_DESC]],26,25)))</f>
        <v>ALARM HORN AND LAMP</v>
      </c>
      <c r="H8" s="280" t="str">
        <f xml:space="preserve"> TRIM(UPPER( MID(_INSTRUMENT_TAGS[[#This Row],[INITIAL_DESC]],51,25)))</f>
        <v/>
      </c>
      <c r="I8" s="281"/>
      <c r="J8" s="280" t="str">
        <f>_xlfn.CONCAT(_INSTRUMENT_TAGS[[#This Row],[INITIAL_TAG1]:[INITIAL_TAG2]])</f>
        <v>BB1IJ001</v>
      </c>
      <c r="K8" s="280" t="str">
        <f>TRIM(TRIM(_INSTRUMENT_TAGS[[#This Row],[DESC1]])&amp; " " &amp;TRIM(_INSTRUMENT_TAGS[[#This Row],[DESC2]]) &amp; " " &amp; TRIM(_INSTRUMENT_TAGS[[#This Row],[DESC3]]))</f>
        <v>SCRAPER CONVEYOR 2 ALARM HORN AND LAMP</v>
      </c>
    </row>
    <row r="9" spans="1:11" x14ac:dyDescent="0.4">
      <c r="A9" s="280" t="s">
        <v>1517</v>
      </c>
      <c r="C9" s="280" t="s">
        <v>1719</v>
      </c>
      <c r="D9" s="281"/>
      <c r="E9" s="280" t="str">
        <f>_xlfn.CONCAT(_INSTRUMENT_TAGS[[#This Row],[INITIAL_TAG1]:[INITIAL_TAG2]])</f>
        <v>BB1IJ004</v>
      </c>
      <c r="F9" s="280" t="str">
        <f>TRIM(UPPER( MID(_INSTRUMENT_TAGS[[#This Row],[INITIAL_DESC]],1,25)))</f>
        <v>BOTTOM ASH CONVEYOR</v>
      </c>
      <c r="G9" s="280" t="str">
        <f>TRIM(UPPER( MID(_INSTRUMENT_TAGS[[#This Row],[INITIAL_DESC]],26,25)))</f>
        <v>ALARM HORN AND LAMP</v>
      </c>
      <c r="H9" s="280" t="str">
        <f xml:space="preserve"> TRIM(UPPER( MID(_INSTRUMENT_TAGS[[#This Row],[INITIAL_DESC]],51,25)))</f>
        <v/>
      </c>
      <c r="I9" s="281"/>
      <c r="J9" s="280" t="str">
        <f>_xlfn.CONCAT(_INSTRUMENT_TAGS[[#This Row],[INITIAL_TAG1]:[INITIAL_TAG2]])</f>
        <v>BB1IJ004</v>
      </c>
      <c r="K9" s="280" t="str">
        <f>TRIM(TRIM(_INSTRUMENT_TAGS[[#This Row],[DESC1]])&amp; " " &amp;TRIM(_INSTRUMENT_TAGS[[#This Row],[DESC2]]) &amp; " " &amp; TRIM(_INSTRUMENT_TAGS[[#This Row],[DESC3]]))</f>
        <v>BOTTOM ASH CONVEYOR ALARM HORN AND LAMP</v>
      </c>
    </row>
    <row r="10" spans="1:11" x14ac:dyDescent="0.4">
      <c r="A10" s="280" t="s">
        <v>1100</v>
      </c>
      <c r="C10" s="280" t="s">
        <v>1720</v>
      </c>
      <c r="D10" s="281"/>
      <c r="E10" s="280" t="str">
        <f>_xlfn.CONCAT(_INSTRUMENT_TAGS[[#This Row],[INITIAL_TAG1]:[INITIAL_TAG2]])</f>
        <v>BB1EM405</v>
      </c>
      <c r="F10" s="280" t="str">
        <f>TRIM(UPPER( MID(_INSTRUMENT_TAGS[[#This Row],[INITIAL_DESC]],1,25)))</f>
        <v>AIR INTAKE GRILL 1</v>
      </c>
      <c r="G10" s="280" t="str">
        <f>TRIM(UPPER( MID(_INSTRUMENT_TAGS[[#This Row],[INITIAL_DESC]],26,25)))</f>
        <v>OPEN</v>
      </c>
      <c r="H10" s="280" t="str">
        <f xml:space="preserve"> TRIM(UPPER( MID(_INSTRUMENT_TAGS[[#This Row],[INITIAL_DESC]],51,25)))</f>
        <v/>
      </c>
      <c r="I10" s="281"/>
      <c r="J10" s="280" t="str">
        <f>_xlfn.CONCAT(_INSTRUMENT_TAGS[[#This Row],[INITIAL_TAG1]:[INITIAL_TAG2]])</f>
        <v>BB1EM405</v>
      </c>
      <c r="K10" s="280" t="str">
        <f>TRIM(TRIM(_INSTRUMENT_TAGS[[#This Row],[DESC1]])&amp; " " &amp;TRIM(_INSTRUMENT_TAGS[[#This Row],[DESC2]]) &amp; " " &amp; TRIM(_INSTRUMENT_TAGS[[#This Row],[DESC3]]))</f>
        <v>AIR INTAKE GRILL 1 OPEN</v>
      </c>
    </row>
    <row r="11" spans="1:11" x14ac:dyDescent="0.4">
      <c r="A11" s="280" t="s">
        <v>1551</v>
      </c>
      <c r="C11" s="280" t="s">
        <v>1721</v>
      </c>
      <c r="D11" s="281"/>
      <c r="E11" s="280" t="str">
        <f>_xlfn.CONCAT(_INSTRUMENT_TAGS[[#This Row],[INITIAL_TAG1]:[INITIAL_TAG2]])</f>
        <v>BB1GS401</v>
      </c>
      <c r="F11" s="280" t="str">
        <f>TRIM(UPPER( MID(_INSTRUMENT_TAGS[[#This Row],[INITIAL_DESC]],1,25)))</f>
        <v>AIR INTAKE GRILL 1</v>
      </c>
      <c r="G11" s="280" t="str">
        <f>TRIM(UPPER( MID(_INSTRUMENT_TAGS[[#This Row],[INITIAL_DESC]],26,25)))</f>
        <v>OPENED LIMIT</v>
      </c>
      <c r="H11" s="280" t="str">
        <f xml:space="preserve"> TRIM(UPPER( MID(_INSTRUMENT_TAGS[[#This Row],[INITIAL_DESC]],51,25)))</f>
        <v/>
      </c>
      <c r="I11" s="281"/>
      <c r="J11" s="280" t="str">
        <f>_xlfn.CONCAT(_INSTRUMENT_TAGS[[#This Row],[INITIAL_TAG1]:[INITIAL_TAG2]])</f>
        <v>BB1GS401</v>
      </c>
      <c r="K11" s="280" t="str">
        <f>TRIM(TRIM(_INSTRUMENT_TAGS[[#This Row],[DESC1]])&amp; " " &amp;TRIM(_INSTRUMENT_TAGS[[#This Row],[DESC2]]) &amp; " " &amp; TRIM(_INSTRUMENT_TAGS[[#This Row],[DESC3]]))</f>
        <v>AIR INTAKE GRILL 1 OPENED LIMIT</v>
      </c>
    </row>
    <row r="12" spans="1:11" x14ac:dyDescent="0.4">
      <c r="A12" s="280" t="s">
        <v>1103</v>
      </c>
      <c r="C12" s="280" t="s">
        <v>1722</v>
      </c>
      <c r="D12" s="281"/>
      <c r="E12" s="280" t="str">
        <f>_xlfn.CONCAT(_INSTRUMENT_TAGS[[#This Row],[INITIAL_TAG1]:[INITIAL_TAG2]])</f>
        <v>BB1EM406</v>
      </c>
      <c r="F12" s="280" t="str">
        <f>TRIM(UPPER( MID(_INSTRUMENT_TAGS[[#This Row],[INITIAL_DESC]],1,25)))</f>
        <v>AIR INTAKE GRILL 2</v>
      </c>
      <c r="G12" s="280" t="str">
        <f>TRIM(UPPER( MID(_INSTRUMENT_TAGS[[#This Row],[INITIAL_DESC]],26,25)))</f>
        <v>OPEN</v>
      </c>
      <c r="H12" s="280" t="str">
        <f xml:space="preserve"> TRIM(UPPER( MID(_INSTRUMENT_TAGS[[#This Row],[INITIAL_DESC]],51,25)))</f>
        <v/>
      </c>
      <c r="I12" s="281"/>
      <c r="J12" s="280" t="str">
        <f>_xlfn.CONCAT(_INSTRUMENT_TAGS[[#This Row],[INITIAL_TAG1]:[INITIAL_TAG2]])</f>
        <v>BB1EM406</v>
      </c>
      <c r="K12" s="280" t="str">
        <f>TRIM(TRIM(_INSTRUMENT_TAGS[[#This Row],[DESC1]])&amp; " " &amp;TRIM(_INSTRUMENT_TAGS[[#This Row],[DESC2]]) &amp; " " &amp; TRIM(_INSTRUMENT_TAGS[[#This Row],[DESC3]]))</f>
        <v>AIR INTAKE GRILL 2 OPEN</v>
      </c>
    </row>
    <row r="13" spans="1:11" x14ac:dyDescent="0.4">
      <c r="A13" s="280" t="s">
        <v>1553</v>
      </c>
      <c r="C13" s="280" t="s">
        <v>1723</v>
      </c>
      <c r="D13" s="281"/>
      <c r="E13" s="280" t="str">
        <f>_xlfn.CONCAT(_INSTRUMENT_TAGS[[#This Row],[INITIAL_TAG1]:[INITIAL_TAG2]])</f>
        <v>BB1GS412</v>
      </c>
      <c r="F13" s="280" t="str">
        <f>TRIM(UPPER( MID(_INSTRUMENT_TAGS[[#This Row],[INITIAL_DESC]],1,25)))</f>
        <v>AIR INTAKE GRILL 2</v>
      </c>
      <c r="G13" s="280" t="str">
        <f>TRIM(UPPER( MID(_INSTRUMENT_TAGS[[#This Row],[INITIAL_DESC]],26,25)))</f>
        <v>OPENED LIMIT</v>
      </c>
      <c r="H13" s="280" t="str">
        <f xml:space="preserve"> TRIM(UPPER( MID(_INSTRUMENT_TAGS[[#This Row],[INITIAL_DESC]],51,25)))</f>
        <v/>
      </c>
      <c r="I13" s="281"/>
      <c r="J13" s="280" t="str">
        <f>_xlfn.CONCAT(_INSTRUMENT_TAGS[[#This Row],[INITIAL_TAG1]:[INITIAL_TAG2]])</f>
        <v>BB1GS412</v>
      </c>
      <c r="K13" s="280" t="str">
        <f>TRIM(TRIM(_INSTRUMENT_TAGS[[#This Row],[DESC1]])&amp; " " &amp;TRIM(_INSTRUMENT_TAGS[[#This Row],[DESC2]]) &amp; " " &amp; TRIM(_INSTRUMENT_TAGS[[#This Row],[DESC3]]))</f>
        <v>AIR INTAKE GRILL 2 OPENED LIMIT</v>
      </c>
    </row>
    <row r="14" spans="1:11" x14ac:dyDescent="0.4">
      <c r="A14" s="280" t="s">
        <v>1105</v>
      </c>
      <c r="C14" s="280" t="s">
        <v>1724</v>
      </c>
      <c r="D14" s="281"/>
      <c r="E14" s="280" t="str">
        <f>_xlfn.CONCAT(_INSTRUMENT_TAGS[[#This Row],[INITIAL_TAG1]:[INITIAL_TAG2]])</f>
        <v>BB1EM407</v>
      </c>
      <c r="F14" s="280" t="str">
        <f>TRIM(UPPER( MID(_INSTRUMENT_TAGS[[#This Row],[INITIAL_DESC]],1,25)))</f>
        <v>AIR INTAKE GRILL 3</v>
      </c>
      <c r="G14" s="280" t="str">
        <f>TRIM(UPPER( MID(_INSTRUMENT_TAGS[[#This Row],[INITIAL_DESC]],26,25)))</f>
        <v>OPEN</v>
      </c>
      <c r="H14" s="280" t="str">
        <f xml:space="preserve"> TRIM(UPPER( MID(_INSTRUMENT_TAGS[[#This Row],[INITIAL_DESC]],51,25)))</f>
        <v/>
      </c>
      <c r="I14" s="281"/>
      <c r="J14" s="280" t="str">
        <f>_xlfn.CONCAT(_INSTRUMENT_TAGS[[#This Row],[INITIAL_TAG1]:[INITIAL_TAG2]])</f>
        <v>BB1EM407</v>
      </c>
      <c r="K14" s="280" t="str">
        <f>TRIM(TRIM(_INSTRUMENT_TAGS[[#This Row],[DESC1]])&amp; " " &amp;TRIM(_INSTRUMENT_TAGS[[#This Row],[DESC2]]) &amp; " " &amp; TRIM(_INSTRUMENT_TAGS[[#This Row],[DESC3]]))</f>
        <v>AIR INTAKE GRILL 3 OPEN</v>
      </c>
    </row>
    <row r="15" spans="1:11" x14ac:dyDescent="0.4">
      <c r="A15" s="280" t="s">
        <v>1554</v>
      </c>
      <c r="C15" s="280" t="s">
        <v>1725</v>
      </c>
      <c r="D15" s="281"/>
      <c r="E15" s="280" t="str">
        <f>_xlfn.CONCAT(_INSTRUMENT_TAGS[[#This Row],[INITIAL_TAG1]:[INITIAL_TAG2]])</f>
        <v>BB1GS413</v>
      </c>
      <c r="F15" s="280" t="str">
        <f>TRIM(UPPER( MID(_INSTRUMENT_TAGS[[#This Row],[INITIAL_DESC]],1,25)))</f>
        <v>AIR INTAKE GRILL 3</v>
      </c>
      <c r="G15" s="280" t="str">
        <f>TRIM(UPPER( MID(_INSTRUMENT_TAGS[[#This Row],[INITIAL_DESC]],26,25)))</f>
        <v>OPENED LIMIT</v>
      </c>
      <c r="H15" s="280" t="str">
        <f xml:space="preserve"> TRIM(UPPER( MID(_INSTRUMENT_TAGS[[#This Row],[INITIAL_DESC]],51,25)))</f>
        <v/>
      </c>
      <c r="I15" s="281"/>
      <c r="J15" s="280" t="str">
        <f>_xlfn.CONCAT(_INSTRUMENT_TAGS[[#This Row],[INITIAL_TAG1]:[INITIAL_TAG2]])</f>
        <v>BB1GS413</v>
      </c>
      <c r="K15" s="280" t="str">
        <f>TRIM(TRIM(_INSTRUMENT_TAGS[[#This Row],[DESC1]])&amp; " " &amp;TRIM(_INSTRUMENT_TAGS[[#This Row],[DESC2]]) &amp; " " &amp; TRIM(_INSTRUMENT_TAGS[[#This Row],[DESC3]]))</f>
        <v>AIR INTAKE GRILL 3 OPENED LIMIT</v>
      </c>
    </row>
    <row r="16" spans="1:11" x14ac:dyDescent="0.4">
      <c r="A16" s="280" t="s">
        <v>1203</v>
      </c>
      <c r="C16" s="280" t="s">
        <v>1726</v>
      </c>
      <c r="D16" s="281"/>
      <c r="E16" s="280" t="str">
        <f>_xlfn.CONCAT(_INSTRUMENT_TAGS[[#This Row],[INITIAL_TAG1]:[INITIAL_TAG2]])</f>
        <v>BB1SV410</v>
      </c>
      <c r="F16" s="280" t="str">
        <f>TRIM(UPPER( MID(_INSTRUMENT_TAGS[[#This Row],[INITIAL_DESC]],1,25)))</f>
        <v>FEED WATER TANK</v>
      </c>
      <c r="G16" s="280" t="str">
        <f>TRIM(UPPER( MID(_INSTRUMENT_TAGS[[#This Row],[INITIAL_DESC]],26,25)))</f>
        <v>OVERFLOW VALVE</v>
      </c>
      <c r="H16" s="280" t="str">
        <f xml:space="preserve"> TRIM(UPPER( MID(_INSTRUMENT_TAGS[[#This Row],[INITIAL_DESC]],51,25)))</f>
        <v/>
      </c>
      <c r="I16" s="281"/>
      <c r="J16" s="280" t="str">
        <f>_xlfn.CONCAT(_INSTRUMENT_TAGS[[#This Row],[INITIAL_TAG1]:[INITIAL_TAG2]])</f>
        <v>BB1SV410</v>
      </c>
      <c r="K16" s="280" t="str">
        <f>TRIM(TRIM(_INSTRUMENT_TAGS[[#This Row],[DESC1]])&amp; " " &amp;TRIM(_INSTRUMENT_TAGS[[#This Row],[DESC2]]) &amp; " " &amp; TRIM(_INSTRUMENT_TAGS[[#This Row],[DESC3]]))</f>
        <v>FEED WATER TANK OVERFLOW VALVE</v>
      </c>
    </row>
    <row r="17" spans="1:11" x14ac:dyDescent="0.4">
      <c r="A17" s="280" t="s">
        <v>196</v>
      </c>
      <c r="C17" s="280" t="s">
        <v>1727</v>
      </c>
      <c r="D17" s="281"/>
      <c r="E17" s="280" t="str">
        <f>_xlfn.CONCAT(_INSTRUMENT_TAGS[[#This Row],[INITIAL_TAG1]:[INITIAL_TAG2]])</f>
        <v>BB1IV004</v>
      </c>
      <c r="F17" s="280" t="str">
        <f>TRIM(UPPER( MID(_INSTRUMENT_TAGS[[#This Row],[INITIAL_DESC]],1,25)))</f>
        <v>BOILER BOTTOM BLOW DOWN</v>
      </c>
      <c r="G17" s="280" t="str">
        <f>TRIM(UPPER( MID(_INSTRUMENT_TAGS[[#This Row],[INITIAL_DESC]],26,25)))</f>
        <v>ON-OFF VALVE</v>
      </c>
      <c r="H17" s="280" t="str">
        <f xml:space="preserve"> TRIM(UPPER( MID(_INSTRUMENT_TAGS[[#This Row],[INITIAL_DESC]],51,25)))</f>
        <v/>
      </c>
      <c r="I17" s="281"/>
      <c r="J17" s="280" t="str">
        <f>_xlfn.CONCAT(_INSTRUMENT_TAGS[[#This Row],[INITIAL_TAG1]:[INITIAL_TAG2]])</f>
        <v>BB1IV004</v>
      </c>
      <c r="K17" s="280" t="str">
        <f>TRIM(TRIM(_INSTRUMENT_TAGS[[#This Row],[DESC1]])&amp; " " &amp;TRIM(_INSTRUMENT_TAGS[[#This Row],[DESC2]]) &amp; " " &amp; TRIM(_INSTRUMENT_TAGS[[#This Row],[DESC3]]))</f>
        <v>BOILER BOTTOM BLOW DOWN ON-OFF VALVE</v>
      </c>
    </row>
    <row r="18" spans="1:11" x14ac:dyDescent="0.4">
      <c r="A18" s="280" t="s">
        <v>366</v>
      </c>
      <c r="C18" s="280" t="s">
        <v>1728</v>
      </c>
      <c r="D18" s="281"/>
      <c r="E18" s="280" t="str">
        <f>_xlfn.CONCAT(_INSTRUMENT_TAGS[[#This Row],[INITIAL_TAG1]:[INITIAL_TAG2]])</f>
        <v>BB1SV001</v>
      </c>
      <c r="F18" s="280" t="str">
        <f>TRIM(UPPER( MID(_INSTRUMENT_TAGS[[#This Row],[INITIAL_DESC]],1,25)))</f>
        <v>BLOW DOWN TANK COOLING</v>
      </c>
      <c r="G18" s="280" t="str">
        <f>TRIM(UPPER( MID(_INSTRUMENT_TAGS[[#This Row],[INITIAL_DESC]],26,25)))</f>
        <v>ON/OFF VALVE</v>
      </c>
      <c r="H18" s="280" t="str">
        <f xml:space="preserve"> TRIM(UPPER( MID(_INSTRUMENT_TAGS[[#This Row],[INITIAL_DESC]],51,25)))</f>
        <v/>
      </c>
      <c r="I18" s="281"/>
      <c r="J18" s="280" t="str">
        <f>_xlfn.CONCAT(_INSTRUMENT_TAGS[[#This Row],[INITIAL_TAG1]:[INITIAL_TAG2]])</f>
        <v>BB1SV001</v>
      </c>
      <c r="K18" s="280" t="str">
        <f>TRIM(TRIM(_INSTRUMENT_TAGS[[#This Row],[DESC1]])&amp; " " &amp;TRIM(_INSTRUMENT_TAGS[[#This Row],[DESC2]]) &amp; " " &amp; TRIM(_INSTRUMENT_TAGS[[#This Row],[DESC3]]))</f>
        <v>BLOW DOWN TANK COOLING ON/OFF VALVE</v>
      </c>
    </row>
    <row r="19" spans="1:11" x14ac:dyDescent="0.4">
      <c r="A19" s="280" t="s">
        <v>805</v>
      </c>
      <c r="C19" s="280" t="s">
        <v>1729</v>
      </c>
      <c r="D19" s="281"/>
      <c r="E19" s="280" t="str">
        <f>_xlfn.CONCAT(_INSTRUMENT_TAGS[[#This Row],[INITIAL_TAG1]:[INITIAL_TAG2]])</f>
        <v>BB1SV400</v>
      </c>
      <c r="F19" s="280" t="str">
        <f>TRIM(UPPER( MID(_INSTRUMENT_TAGS[[#This Row],[INITIAL_DESC]],1,25)))</f>
        <v>SEALING AIR TO ROTARY</v>
      </c>
      <c r="G19" s="280" t="str">
        <f>TRIM(UPPER( MID(_INSTRUMENT_TAGS[[#This Row],[INITIAL_DESC]],26,25)))</f>
        <v>FEEDER SOLENOID VALVE</v>
      </c>
      <c r="H19" s="280" t="str">
        <f xml:space="preserve"> TRIM(UPPER( MID(_INSTRUMENT_TAGS[[#This Row],[INITIAL_DESC]],51,25)))</f>
        <v/>
      </c>
      <c r="I19" s="281"/>
      <c r="J19" s="280" t="str">
        <f>_xlfn.CONCAT(_INSTRUMENT_TAGS[[#This Row],[INITIAL_TAG1]:[INITIAL_TAG2]])</f>
        <v>BB1SV400</v>
      </c>
      <c r="K19" s="280" t="str">
        <f>TRIM(TRIM(_INSTRUMENT_TAGS[[#This Row],[DESC1]])&amp; " " &amp;TRIM(_INSTRUMENT_TAGS[[#This Row],[DESC2]]) &amp; " " &amp; TRIM(_INSTRUMENT_TAGS[[#This Row],[DESC3]]))</f>
        <v>SEALING AIR TO ROTARY FEEDER SOLENOID VALVE</v>
      </c>
    </row>
    <row r="20" spans="1:11" x14ac:dyDescent="0.4">
      <c r="A20" s="280" t="s">
        <v>807</v>
      </c>
      <c r="C20" s="280" t="s">
        <v>1729</v>
      </c>
      <c r="D20" s="281"/>
      <c r="E20" s="280" t="str">
        <f>_xlfn.CONCAT(_INSTRUMENT_TAGS[[#This Row],[INITIAL_TAG1]:[INITIAL_TAG2]])</f>
        <v>BB1SV406</v>
      </c>
      <c r="F20" s="280" t="str">
        <f>TRIM(UPPER( MID(_INSTRUMENT_TAGS[[#This Row],[INITIAL_DESC]],1,25)))</f>
        <v>SEALING AIR TO ROTARY</v>
      </c>
      <c r="G20" s="280" t="str">
        <f>TRIM(UPPER( MID(_INSTRUMENT_TAGS[[#This Row],[INITIAL_DESC]],26,25)))</f>
        <v>FEEDER SOLENOID VALVE</v>
      </c>
      <c r="H20" s="280" t="str">
        <f xml:space="preserve"> TRIM(UPPER( MID(_INSTRUMENT_TAGS[[#This Row],[INITIAL_DESC]],51,25)))</f>
        <v/>
      </c>
      <c r="I20" s="281"/>
      <c r="J20" s="280" t="str">
        <f>_xlfn.CONCAT(_INSTRUMENT_TAGS[[#This Row],[INITIAL_TAG1]:[INITIAL_TAG2]])</f>
        <v>BB1SV406</v>
      </c>
      <c r="K20" s="280" t="str">
        <f>TRIM(TRIM(_INSTRUMENT_TAGS[[#This Row],[DESC1]])&amp; " " &amp;TRIM(_INSTRUMENT_TAGS[[#This Row],[DESC2]]) &amp; " " &amp; TRIM(_INSTRUMENT_TAGS[[#This Row],[DESC3]]))</f>
        <v>SEALING AIR TO ROTARY FEEDER SOLENOID VALVE</v>
      </c>
    </row>
    <row r="21" spans="1:11" x14ac:dyDescent="0.4">
      <c r="A21" s="280" t="s">
        <v>809</v>
      </c>
      <c r="C21" s="280" t="s">
        <v>1730</v>
      </c>
      <c r="D21" s="281"/>
      <c r="E21" s="280" t="str">
        <f>_xlfn.CONCAT(_INSTRUMENT_TAGS[[#This Row],[INITIAL_TAG1]:[INITIAL_TAG2]])</f>
        <v>BB1SV950</v>
      </c>
      <c r="F21" s="280" t="str">
        <f>TRIM(UPPER( MID(_INSTRUMENT_TAGS[[#This Row],[INITIAL_DESC]],1,25)))</f>
        <v>FUEL SILO FIRE WATER</v>
      </c>
      <c r="G21" s="280" t="str">
        <f>TRIM(UPPER( MID(_INSTRUMENT_TAGS[[#This Row],[INITIAL_DESC]],26,25)))</f>
        <v>CONTROL VALVE</v>
      </c>
      <c r="H21" s="280" t="str">
        <f xml:space="preserve"> TRIM(UPPER( MID(_INSTRUMENT_TAGS[[#This Row],[INITIAL_DESC]],51,25)))</f>
        <v/>
      </c>
      <c r="I21" s="281"/>
      <c r="J21" s="280" t="str">
        <f>_xlfn.CONCAT(_INSTRUMENT_TAGS[[#This Row],[INITIAL_TAG1]:[INITIAL_TAG2]])</f>
        <v>BB1SV950</v>
      </c>
      <c r="K21" s="280" t="str">
        <f>TRIM(TRIM(_INSTRUMENT_TAGS[[#This Row],[DESC1]])&amp; " " &amp;TRIM(_INSTRUMENT_TAGS[[#This Row],[DESC2]]) &amp; " " &amp; TRIM(_INSTRUMENT_TAGS[[#This Row],[DESC3]]))</f>
        <v>FUEL SILO FIRE WATER CONTROL VALVE</v>
      </c>
    </row>
    <row r="22" spans="1:11" x14ac:dyDescent="0.4">
      <c r="A22" s="280" t="s">
        <v>812</v>
      </c>
      <c r="C22" s="280" t="s">
        <v>1731</v>
      </c>
      <c r="D22" s="281"/>
      <c r="E22" s="280" t="str">
        <f>_xlfn.CONCAT(_INSTRUMENT_TAGS[[#This Row],[INITIAL_TAG1]:[INITIAL_TAG2]])</f>
        <v>BB1SV951</v>
      </c>
      <c r="F22" s="280" t="str">
        <f>TRIM(UPPER( MID(_INSTRUMENT_TAGS[[#This Row],[INITIAL_DESC]],1,25)))</f>
        <v>FUEL POCKET FIRE WATER</v>
      </c>
      <c r="G22" s="280" t="str">
        <f>TRIM(UPPER( MID(_INSTRUMENT_TAGS[[#This Row],[INITIAL_DESC]],26,25)))</f>
        <v>CONTROL VALVE</v>
      </c>
      <c r="H22" s="280" t="str">
        <f xml:space="preserve"> TRIM(UPPER( MID(_INSTRUMENT_TAGS[[#This Row],[INITIAL_DESC]],51,25)))</f>
        <v/>
      </c>
      <c r="I22" s="281"/>
      <c r="J22" s="280" t="str">
        <f>_xlfn.CONCAT(_INSTRUMENT_TAGS[[#This Row],[INITIAL_TAG1]:[INITIAL_TAG2]])</f>
        <v>BB1SV951</v>
      </c>
      <c r="K22" s="280" t="str">
        <f>TRIM(TRIM(_INSTRUMENT_TAGS[[#This Row],[DESC1]])&amp; " " &amp;TRIM(_INSTRUMENT_TAGS[[#This Row],[DESC2]]) &amp; " " &amp; TRIM(_INSTRUMENT_TAGS[[#This Row],[DESC3]]))</f>
        <v>FUEL POCKET FIRE WATER CONTROL VALVE</v>
      </c>
    </row>
    <row r="23" spans="1:11" x14ac:dyDescent="0.4">
      <c r="A23" s="280" t="s">
        <v>974</v>
      </c>
      <c r="C23" s="280" t="s">
        <v>1732</v>
      </c>
      <c r="D23" s="281"/>
      <c r="E23" s="280" t="str">
        <f>_xlfn.CONCAT(_INSTRUMENT_TAGS[[#This Row],[INITIAL_TAG1]:[INITIAL_TAG2]])</f>
        <v>BB1CV405</v>
      </c>
      <c r="F23" s="280" t="str">
        <f>TRIM(UPPER( MID(_INSTRUMENT_TAGS[[#This Row],[INITIAL_DESC]],1,25)))</f>
        <v>BOTTOM ASH VALVE</v>
      </c>
      <c r="G23" s="280" t="str">
        <f>TRIM(UPPER( MID(_INSTRUMENT_TAGS[[#This Row],[INITIAL_DESC]],26,25)))</f>
        <v>SOLENOID VALVE</v>
      </c>
      <c r="H23" s="280" t="str">
        <f xml:space="preserve"> TRIM(UPPER( MID(_INSTRUMENT_TAGS[[#This Row],[INITIAL_DESC]],51,25)))</f>
        <v/>
      </c>
      <c r="I23" s="281"/>
      <c r="J23" s="280" t="str">
        <f>_xlfn.CONCAT(_INSTRUMENT_TAGS[[#This Row],[INITIAL_TAG1]:[INITIAL_TAG2]])</f>
        <v>BB1CV405</v>
      </c>
      <c r="K23" s="280" t="str">
        <f>TRIM(TRIM(_INSTRUMENT_TAGS[[#This Row],[DESC1]])&amp; " " &amp;TRIM(_INSTRUMENT_TAGS[[#This Row],[DESC2]]) &amp; " " &amp; TRIM(_INSTRUMENT_TAGS[[#This Row],[DESC3]]))</f>
        <v>BOTTOM ASH VALVE SOLENOID VALVE</v>
      </c>
    </row>
    <row r="24" spans="1:11" x14ac:dyDescent="0.4">
      <c r="A24" s="280" t="s">
        <v>982</v>
      </c>
      <c r="C24" s="280" t="s">
        <v>1732</v>
      </c>
      <c r="D24" s="281"/>
      <c r="E24" s="280" t="str">
        <f>_xlfn.CONCAT(_INSTRUMENT_TAGS[[#This Row],[INITIAL_TAG1]:[INITIAL_TAG2]])</f>
        <v>BB1CV406</v>
      </c>
      <c r="F24" s="280" t="str">
        <f>TRIM(UPPER( MID(_INSTRUMENT_TAGS[[#This Row],[INITIAL_DESC]],1,25)))</f>
        <v>BOTTOM ASH VALVE</v>
      </c>
      <c r="G24" s="280" t="str">
        <f>TRIM(UPPER( MID(_INSTRUMENT_TAGS[[#This Row],[INITIAL_DESC]],26,25)))</f>
        <v>SOLENOID VALVE</v>
      </c>
      <c r="H24" s="280" t="str">
        <f xml:space="preserve"> TRIM(UPPER( MID(_INSTRUMENT_TAGS[[#This Row],[INITIAL_DESC]],51,25)))</f>
        <v/>
      </c>
      <c r="I24" s="281"/>
      <c r="J24" s="280" t="str">
        <f>_xlfn.CONCAT(_INSTRUMENT_TAGS[[#This Row],[INITIAL_TAG1]:[INITIAL_TAG2]])</f>
        <v>BB1CV406</v>
      </c>
      <c r="K24" s="280" t="str">
        <f>TRIM(TRIM(_INSTRUMENT_TAGS[[#This Row],[DESC1]])&amp; " " &amp;TRIM(_INSTRUMENT_TAGS[[#This Row],[DESC2]]) &amp; " " &amp; TRIM(_INSTRUMENT_TAGS[[#This Row],[DESC3]]))</f>
        <v>BOTTOM ASH VALVE SOLENOID VALVE</v>
      </c>
    </row>
    <row r="25" spans="1:11" x14ac:dyDescent="0.4">
      <c r="A25" s="280" t="s">
        <v>987</v>
      </c>
      <c r="C25" s="280" t="s">
        <v>1733</v>
      </c>
      <c r="D25" s="281"/>
      <c r="E25" s="280" t="str">
        <f>_xlfn.CONCAT(_INSTRUMENT_TAGS[[#This Row],[INITIAL_TAG1]:[INITIAL_TAG2]])</f>
        <v>BB1CV412</v>
      </c>
      <c r="F25" s="280" t="str">
        <f>TRIM(UPPER( MID(_INSTRUMENT_TAGS[[#This Row],[INITIAL_DESC]],1,25)))</f>
        <v>BOTTOM ASH SIEVE BYPASS</v>
      </c>
      <c r="G25" s="280" t="str">
        <f>TRIM(UPPER( MID(_INSTRUMENT_TAGS[[#This Row],[INITIAL_DESC]],26,25)))</f>
        <v>SOLENOID VALVE</v>
      </c>
      <c r="H25" s="280" t="str">
        <f xml:space="preserve"> TRIM(UPPER( MID(_INSTRUMENT_TAGS[[#This Row],[INITIAL_DESC]],51,25)))</f>
        <v/>
      </c>
      <c r="I25" s="281"/>
      <c r="J25" s="280" t="str">
        <f>_xlfn.CONCAT(_INSTRUMENT_TAGS[[#This Row],[INITIAL_TAG1]:[INITIAL_TAG2]])</f>
        <v>BB1CV412</v>
      </c>
      <c r="K25" s="280" t="str">
        <f>TRIM(TRIM(_INSTRUMENT_TAGS[[#This Row],[DESC1]])&amp; " " &amp;TRIM(_INSTRUMENT_TAGS[[#This Row],[DESC2]]) &amp; " " &amp; TRIM(_INSTRUMENT_TAGS[[#This Row],[DESC3]]))</f>
        <v>BOTTOM ASH SIEVE BYPASS SOLENOID VALVE</v>
      </c>
    </row>
    <row r="26" spans="1:11" x14ac:dyDescent="0.4">
      <c r="A26" s="280" t="s">
        <v>1000</v>
      </c>
      <c r="C26" s="280" t="s">
        <v>1734</v>
      </c>
      <c r="D26" s="281"/>
      <c r="E26" s="280" t="str">
        <f>_xlfn.CONCAT(_INSTRUMENT_TAGS[[#This Row],[INITIAL_TAG1]:[INITIAL_TAG2]])</f>
        <v>BB1CV414</v>
      </c>
      <c r="F26" s="280" t="str">
        <f>TRIM(UPPER( MID(_INSTRUMENT_TAGS[[#This Row],[INITIAL_DESC]],1,25)))</f>
        <v>WORK AIR TO PNEUMATIC</v>
      </c>
      <c r="G26" s="280" t="str">
        <f>TRIM(UPPER( MID(_INSTRUMENT_TAGS[[#This Row],[INITIAL_DESC]],26,25)))</f>
        <v>TRANSMITTER PNEUMATIC VAL</v>
      </c>
      <c r="H26" s="280" t="str">
        <f xml:space="preserve"> TRIM(UPPER( MID(_INSTRUMENT_TAGS[[#This Row],[INITIAL_DESC]],51,25)))</f>
        <v>VE</v>
      </c>
      <c r="I26" s="281"/>
      <c r="J26" s="280" t="str">
        <f>_xlfn.CONCAT(_INSTRUMENT_TAGS[[#This Row],[INITIAL_TAG1]:[INITIAL_TAG2]])</f>
        <v>BB1CV414</v>
      </c>
      <c r="K26" s="280" t="str">
        <f>TRIM(TRIM(_INSTRUMENT_TAGS[[#This Row],[DESC1]])&amp; " " &amp;TRIM(_INSTRUMENT_TAGS[[#This Row],[DESC2]]) &amp; " " &amp; TRIM(_INSTRUMENT_TAGS[[#This Row],[DESC3]]))</f>
        <v>WORK AIR TO PNEUMATIC TRANSMITTER PNEUMATIC VAL VE</v>
      </c>
    </row>
    <row r="27" spans="1:11" x14ac:dyDescent="0.4">
      <c r="A27" s="280" t="s">
        <v>1006</v>
      </c>
      <c r="C27" s="280" t="s">
        <v>1735</v>
      </c>
      <c r="D27" s="281"/>
      <c r="E27" s="280" t="str">
        <f>_xlfn.CONCAT(_INSTRUMENT_TAGS[[#This Row],[INITIAL_TAG1]:[INITIAL_TAG2]])</f>
        <v>BB1SV405</v>
      </c>
      <c r="F27" s="280" t="str">
        <f>TRIM(UPPER( MID(_INSTRUMENT_TAGS[[#This Row],[INITIAL_DESC]],1,25)))</f>
        <v>SAND FILLING VALVE</v>
      </c>
      <c r="G27" s="280" t="str">
        <f>TRIM(UPPER( MID(_INSTRUMENT_TAGS[[#This Row],[INITIAL_DESC]],26,25)))</f>
        <v>SOLENOID VALVE</v>
      </c>
      <c r="H27" s="280" t="str">
        <f xml:space="preserve"> TRIM(UPPER( MID(_INSTRUMENT_TAGS[[#This Row],[INITIAL_DESC]],51,25)))</f>
        <v/>
      </c>
      <c r="I27" s="281"/>
      <c r="J27" s="280" t="str">
        <f>_xlfn.CONCAT(_INSTRUMENT_TAGS[[#This Row],[INITIAL_TAG1]:[INITIAL_TAG2]])</f>
        <v>BB1SV405</v>
      </c>
      <c r="K27" s="280" t="str">
        <f>TRIM(TRIM(_INSTRUMENT_TAGS[[#This Row],[DESC1]])&amp; " " &amp;TRIM(_INSTRUMENT_TAGS[[#This Row],[DESC2]]) &amp; " " &amp; TRIM(_INSTRUMENT_TAGS[[#This Row],[DESC3]]))</f>
        <v>SAND FILLING VALVE SOLENOID VALVE</v>
      </c>
    </row>
    <row r="28" spans="1:11" x14ac:dyDescent="0.4">
      <c r="A28" s="280" t="s">
        <v>1039</v>
      </c>
      <c r="C28" s="280" t="s">
        <v>1736</v>
      </c>
      <c r="D28" s="281"/>
      <c r="E28" s="280" t="str">
        <f>_xlfn.CONCAT(_INSTRUMENT_TAGS[[#This Row],[INITIAL_TAG1]:[INITIAL_TAG2]])</f>
        <v>BB1SV401</v>
      </c>
      <c r="F28" s="280" t="str">
        <f>TRIM(UPPER( MID(_INSTRUMENT_TAGS[[#This Row],[INITIAL_DESC]],1,25)))</f>
        <v>BOTTOM ASH PURGING AIR</v>
      </c>
      <c r="G28" s="280" t="str">
        <f>TRIM(UPPER( MID(_INSTRUMENT_TAGS[[#This Row],[INITIAL_DESC]],26,25)))</f>
        <v>SOLENOID VALVE</v>
      </c>
      <c r="H28" s="280" t="str">
        <f xml:space="preserve"> TRIM(UPPER( MID(_INSTRUMENT_TAGS[[#This Row],[INITIAL_DESC]],51,25)))</f>
        <v/>
      </c>
      <c r="I28" s="281"/>
      <c r="J28" s="280" t="str">
        <f>_xlfn.CONCAT(_INSTRUMENT_TAGS[[#This Row],[INITIAL_TAG1]:[INITIAL_TAG2]])</f>
        <v>BB1SV401</v>
      </c>
      <c r="K28" s="280" t="str">
        <f>TRIM(TRIM(_INSTRUMENT_TAGS[[#This Row],[DESC1]])&amp; " " &amp;TRIM(_INSTRUMENT_TAGS[[#This Row],[DESC2]]) &amp; " " &amp; TRIM(_INSTRUMENT_TAGS[[#This Row],[DESC3]]))</f>
        <v>BOTTOM ASH PURGING AIR SOLENOID VALVE</v>
      </c>
    </row>
    <row r="29" spans="1:11" x14ac:dyDescent="0.4">
      <c r="A29" s="280" t="s">
        <v>1041</v>
      </c>
      <c r="C29" s="280" t="s">
        <v>1736</v>
      </c>
      <c r="D29" s="281"/>
      <c r="E29" s="280" t="str">
        <f>_xlfn.CONCAT(_INSTRUMENT_TAGS[[#This Row],[INITIAL_TAG1]:[INITIAL_TAG2]])</f>
        <v>BB1SV402</v>
      </c>
      <c r="F29" s="280" t="str">
        <f>TRIM(UPPER( MID(_INSTRUMENT_TAGS[[#This Row],[INITIAL_DESC]],1,25)))</f>
        <v>BOTTOM ASH PURGING AIR</v>
      </c>
      <c r="G29" s="280" t="str">
        <f>TRIM(UPPER( MID(_INSTRUMENT_TAGS[[#This Row],[INITIAL_DESC]],26,25)))</f>
        <v>SOLENOID VALVE</v>
      </c>
      <c r="H29" s="280" t="str">
        <f xml:space="preserve"> TRIM(UPPER( MID(_INSTRUMENT_TAGS[[#This Row],[INITIAL_DESC]],51,25)))</f>
        <v/>
      </c>
      <c r="I29" s="281"/>
      <c r="J29" s="280" t="str">
        <f>_xlfn.CONCAT(_INSTRUMENT_TAGS[[#This Row],[INITIAL_TAG1]:[INITIAL_TAG2]])</f>
        <v>BB1SV402</v>
      </c>
      <c r="K29" s="280" t="str">
        <f>TRIM(TRIM(_INSTRUMENT_TAGS[[#This Row],[DESC1]])&amp; " " &amp;TRIM(_INSTRUMENT_TAGS[[#This Row],[DESC2]]) &amp; " " &amp; TRIM(_INSTRUMENT_TAGS[[#This Row],[DESC3]]))</f>
        <v>BOTTOM ASH PURGING AIR SOLENOID VALVE</v>
      </c>
    </row>
    <row r="30" spans="1:11" x14ac:dyDescent="0.4">
      <c r="A30" s="280" t="s">
        <v>993</v>
      </c>
      <c r="C30" s="280" t="s">
        <v>1737</v>
      </c>
      <c r="D30" s="281"/>
      <c r="E30" s="280" t="str">
        <f>_xlfn.CONCAT(_INSTRUMENT_TAGS[[#This Row],[INITIAL_TAG1]:[INITIAL_TAG2]])</f>
        <v>BB1CV413</v>
      </c>
      <c r="F30" s="280" t="str">
        <f>TRIM(UPPER( MID(_INSTRUMENT_TAGS[[#This Row],[INITIAL_DESC]],1,25)))</f>
        <v>CONTROL VALVE OF</v>
      </c>
      <c r="G30" s="280" t="str">
        <f>TRIM(UPPER( MID(_INSTRUMENT_TAGS[[#This Row],[INITIAL_DESC]],26,25)))</f>
        <v>PNEUMATIC TRANSMITTER</v>
      </c>
      <c r="H30" s="280" t="str">
        <f xml:space="preserve"> TRIM(UPPER( MID(_INSTRUMENT_TAGS[[#This Row],[INITIAL_DESC]],51,25)))</f>
        <v>DAMPER</v>
      </c>
      <c r="I30" s="281"/>
      <c r="J30" s="280" t="str">
        <f>_xlfn.CONCAT(_INSTRUMENT_TAGS[[#This Row],[INITIAL_TAG1]:[INITIAL_TAG2]])</f>
        <v>BB1CV413</v>
      </c>
      <c r="K30" s="280" t="str">
        <f>TRIM(TRIM(_INSTRUMENT_TAGS[[#This Row],[DESC1]])&amp; " " &amp;TRIM(_INSTRUMENT_TAGS[[#This Row],[DESC2]]) &amp; " " &amp; TRIM(_INSTRUMENT_TAGS[[#This Row],[DESC3]]))</f>
        <v>CONTROL VALVE OF PNEUMATIC TRANSMITTER DAMPER</v>
      </c>
    </row>
    <row r="31" spans="1:11" x14ac:dyDescent="0.4">
      <c r="A31" s="280" t="s">
        <v>993</v>
      </c>
      <c r="B31" s="280" t="s">
        <v>1738</v>
      </c>
      <c r="C31" s="280" t="s">
        <v>1739</v>
      </c>
      <c r="D31" s="281"/>
      <c r="E31" s="280" t="str">
        <f>_xlfn.CONCAT(_INSTRUMENT_TAGS[[#This Row],[INITIAL_TAG1]:[INITIAL_TAG2]])</f>
        <v>BB1CV413_OPEN</v>
      </c>
      <c r="F31" s="280" t="str">
        <f>TRIM(UPPER( MID(_INSTRUMENT_TAGS[[#This Row],[INITIAL_DESC]],1,25)))</f>
        <v>CONTROL VALVE OF</v>
      </c>
      <c r="G31" s="280" t="str">
        <f>TRIM(UPPER( MID(_INSTRUMENT_TAGS[[#This Row],[INITIAL_DESC]],26,25)))</f>
        <v>PNEUMATIC TRANSMITTER</v>
      </c>
      <c r="H31" s="280" t="str">
        <f xml:space="preserve"> TRIM(UPPER( MID(_INSTRUMENT_TAGS[[#This Row],[INITIAL_DESC]],51,25)))</f>
        <v>DAMPER OPEN</v>
      </c>
      <c r="I31" s="281"/>
      <c r="J31" s="280" t="str">
        <f>_xlfn.CONCAT(_INSTRUMENT_TAGS[[#This Row],[INITIAL_TAG1]:[INITIAL_TAG2]])</f>
        <v>BB1CV413_OPEN</v>
      </c>
      <c r="K31" s="280" t="str">
        <f>TRIM(TRIM(_INSTRUMENT_TAGS[[#This Row],[DESC1]])&amp; " " &amp;TRIM(_INSTRUMENT_TAGS[[#This Row],[DESC2]]) &amp; " " &amp; TRIM(_INSTRUMENT_TAGS[[#This Row],[DESC3]]))</f>
        <v>CONTROL VALVE OF PNEUMATIC TRANSMITTER DAMPER OPEN</v>
      </c>
    </row>
    <row r="32" spans="1:11" x14ac:dyDescent="0.4">
      <c r="A32" s="280" t="s">
        <v>993</v>
      </c>
      <c r="B32" s="280" t="s">
        <v>1740</v>
      </c>
      <c r="C32" s="280" t="s">
        <v>1741</v>
      </c>
      <c r="D32" s="281"/>
      <c r="E32" s="280" t="str">
        <f>_xlfn.CONCAT(_INSTRUMENT_TAGS[[#This Row],[INITIAL_TAG1]:[INITIAL_TAG2]])</f>
        <v>BB1CV413_CLOSE</v>
      </c>
      <c r="F32" s="280" t="str">
        <f>TRIM(UPPER( MID(_INSTRUMENT_TAGS[[#This Row],[INITIAL_DESC]],1,25)))</f>
        <v>CONTROL VALVE OF</v>
      </c>
      <c r="G32" s="280" t="str">
        <f>TRIM(UPPER( MID(_INSTRUMENT_TAGS[[#This Row],[INITIAL_DESC]],26,25)))</f>
        <v>PNEUMATIC TRANSMITTER</v>
      </c>
      <c r="H32" s="280" t="str">
        <f xml:space="preserve"> TRIM(UPPER( MID(_INSTRUMENT_TAGS[[#This Row],[INITIAL_DESC]],51,25)))</f>
        <v>DAMPER CLOSE</v>
      </c>
      <c r="I32" s="281"/>
      <c r="J32" s="280" t="str">
        <f>_xlfn.CONCAT(_INSTRUMENT_TAGS[[#This Row],[INITIAL_TAG1]:[INITIAL_TAG2]])</f>
        <v>BB1CV413_CLOSE</v>
      </c>
      <c r="K32" s="280" t="str">
        <f>TRIM(TRIM(_INSTRUMENT_TAGS[[#This Row],[DESC1]])&amp; " " &amp;TRIM(_INSTRUMENT_TAGS[[#This Row],[DESC2]]) &amp; " " &amp; TRIM(_INSTRUMENT_TAGS[[#This Row],[DESC3]]))</f>
        <v>CONTROL VALVE OF PNEUMATIC TRANSMITTER DAMPER CLOSE</v>
      </c>
    </row>
    <row r="33" spans="1:11" x14ac:dyDescent="0.4">
      <c r="A33" s="280" t="s">
        <v>1063</v>
      </c>
      <c r="C33" s="280" t="s">
        <v>1064</v>
      </c>
      <c r="D33" s="281"/>
      <c r="E33" s="280" t="str">
        <f>_xlfn.CONCAT(_INSTRUMENT_TAGS[[#This Row],[INITIAL_TAG1]:[INITIAL_TAG2]])</f>
        <v>BB1BU500</v>
      </c>
      <c r="F33" s="280" t="str">
        <f>TRIM(UPPER( MID(_INSTRUMENT_TAGS[[#This Row],[INITIAL_DESC]],1,25)))</f>
        <v>BURNER SIGNALS</v>
      </c>
      <c r="G33" s="280" t="str">
        <f>TRIM(UPPER( MID(_INSTRUMENT_TAGS[[#This Row],[INITIAL_DESC]],26,25)))</f>
        <v/>
      </c>
      <c r="H33" s="280" t="str">
        <f xml:space="preserve"> TRIM(UPPER( MID(_INSTRUMENT_TAGS[[#This Row],[INITIAL_DESC]],51,25)))</f>
        <v/>
      </c>
      <c r="I33" s="281"/>
      <c r="J33" s="280" t="str">
        <f>_xlfn.CONCAT(_INSTRUMENT_TAGS[[#This Row],[INITIAL_TAG1]:[INITIAL_TAG2]])</f>
        <v>BB1BU500</v>
      </c>
      <c r="K33" s="280" t="str">
        <f>TRIM(TRIM(_INSTRUMENT_TAGS[[#This Row],[DESC1]])&amp; " " &amp;TRIM(_INSTRUMENT_TAGS[[#This Row],[DESC2]]) &amp; " " &amp; TRIM(_INSTRUMENT_TAGS[[#This Row],[DESC3]]))</f>
        <v>BURNER SIGNALS</v>
      </c>
    </row>
    <row r="34" spans="1:11" x14ac:dyDescent="0.4">
      <c r="A34" s="280" t="s">
        <v>1063</v>
      </c>
      <c r="B34" s="280" t="s">
        <v>1742</v>
      </c>
      <c r="C34" s="280" t="s">
        <v>1743</v>
      </c>
      <c r="D34" s="281"/>
      <c r="E34" s="280" t="str">
        <f>_xlfn.CONCAT(_INSTRUMENT_TAGS[[#This Row],[INITIAL_TAG1]:[INITIAL_TAG2]])</f>
        <v>BB1BU500_DO_IF1</v>
      </c>
      <c r="F34" s="280" t="str">
        <f>TRIM(UPPER( MID(_INSTRUMENT_TAGS[[#This Row],[INITIAL_DESC]],1,25)))</f>
        <v>BURNER DIGITAL OUTPUT</v>
      </c>
      <c r="G34" s="280" t="str">
        <f>TRIM(UPPER( MID(_INSTRUMENT_TAGS[[#This Row],[INITIAL_DESC]],26,25)))</f>
        <v>INTERFACE 1</v>
      </c>
      <c r="H34" s="280" t="str">
        <f xml:space="preserve"> TRIM(UPPER( MID(_INSTRUMENT_TAGS[[#This Row],[INITIAL_DESC]],51,25)))</f>
        <v/>
      </c>
      <c r="I34" s="281"/>
      <c r="J34" s="280" t="str">
        <f>_xlfn.CONCAT(_INSTRUMENT_TAGS[[#This Row],[INITIAL_TAG1]:[INITIAL_TAG2]])</f>
        <v>BB1BU500_DO_IF1</v>
      </c>
      <c r="K34" s="280" t="str">
        <f>TRIM(TRIM(_INSTRUMENT_TAGS[[#This Row],[DESC1]])&amp; " " &amp;TRIM(_INSTRUMENT_TAGS[[#This Row],[DESC2]]) &amp; " " &amp; TRIM(_INSTRUMENT_TAGS[[#This Row],[DESC3]]))</f>
        <v>BURNER DIGITAL OUTPUT INTERFACE 1</v>
      </c>
    </row>
    <row r="35" spans="1:11" x14ac:dyDescent="0.4">
      <c r="A35" s="280" t="s">
        <v>1063</v>
      </c>
      <c r="B35" s="280" t="s">
        <v>1744</v>
      </c>
      <c r="C35" s="280" t="s">
        <v>1745</v>
      </c>
      <c r="D35" s="281"/>
      <c r="E35" s="280" t="str">
        <f>_xlfn.CONCAT(_INSTRUMENT_TAGS[[#This Row],[INITIAL_TAG1]:[INITIAL_TAG2]])</f>
        <v>BB1BU500_DO_IF2</v>
      </c>
      <c r="F35" s="280" t="str">
        <f>TRIM(UPPER( MID(_INSTRUMENT_TAGS[[#This Row],[INITIAL_DESC]],1,25)))</f>
        <v>BURNER DIGITAL OUTPUT</v>
      </c>
      <c r="G35" s="280" t="str">
        <f>TRIM(UPPER( MID(_INSTRUMENT_TAGS[[#This Row],[INITIAL_DESC]],26,25)))</f>
        <v>INTERFACE 2</v>
      </c>
      <c r="H35" s="280" t="str">
        <f xml:space="preserve"> TRIM(UPPER( MID(_INSTRUMENT_TAGS[[#This Row],[INITIAL_DESC]],51,25)))</f>
        <v/>
      </c>
      <c r="I35" s="281"/>
      <c r="J35" s="280" t="str">
        <f>_xlfn.CONCAT(_INSTRUMENT_TAGS[[#This Row],[INITIAL_TAG1]:[INITIAL_TAG2]])</f>
        <v>BB1BU500_DO_IF2</v>
      </c>
      <c r="K35" s="280" t="str">
        <f>TRIM(TRIM(_INSTRUMENT_TAGS[[#This Row],[DESC1]])&amp; " " &amp;TRIM(_INSTRUMENT_TAGS[[#This Row],[DESC2]]) &amp; " " &amp; TRIM(_INSTRUMENT_TAGS[[#This Row],[DESC3]]))</f>
        <v>BURNER DIGITAL OUTPUT INTERFACE 2</v>
      </c>
    </row>
    <row r="36" spans="1:11" x14ac:dyDescent="0.4">
      <c r="A36" s="280" t="s">
        <v>1063</v>
      </c>
      <c r="B36" s="280" t="s">
        <v>1746</v>
      </c>
      <c r="C36" s="280" t="s">
        <v>1747</v>
      </c>
      <c r="D36" s="281"/>
      <c r="E36" s="280" t="str">
        <f>_xlfn.CONCAT(_INSTRUMENT_TAGS[[#This Row],[INITIAL_TAG1]:[INITIAL_TAG2]])</f>
        <v>BB1BU500_DO_IF3</v>
      </c>
      <c r="F36" s="280" t="str">
        <f>TRIM(UPPER( MID(_INSTRUMENT_TAGS[[#This Row],[INITIAL_DESC]],1,25)))</f>
        <v>BURNER DIGITAL OUTPUT</v>
      </c>
      <c r="G36" s="280" t="str">
        <f>TRIM(UPPER( MID(_INSTRUMENT_TAGS[[#This Row],[INITIAL_DESC]],26,25)))</f>
        <v>INTERFACE 3</v>
      </c>
      <c r="H36" s="280" t="str">
        <f xml:space="preserve"> TRIM(UPPER( MID(_INSTRUMENT_TAGS[[#This Row],[INITIAL_DESC]],51,25)))</f>
        <v/>
      </c>
      <c r="I36" s="281"/>
      <c r="J36" s="280" t="str">
        <f>_xlfn.CONCAT(_INSTRUMENT_TAGS[[#This Row],[INITIAL_TAG1]:[INITIAL_TAG2]])</f>
        <v>BB1BU500_DO_IF3</v>
      </c>
      <c r="K36" s="280" t="str">
        <f>TRIM(TRIM(_INSTRUMENT_TAGS[[#This Row],[DESC1]])&amp; " " &amp;TRIM(_INSTRUMENT_TAGS[[#This Row],[DESC2]]) &amp; " " &amp; TRIM(_INSTRUMENT_TAGS[[#This Row],[DESC3]]))</f>
        <v>BURNER DIGITAL OUTPUT INTERFACE 3</v>
      </c>
    </row>
    <row r="37" spans="1:11" x14ac:dyDescent="0.4">
      <c r="A37" s="280" t="s">
        <v>1063</v>
      </c>
      <c r="B37" s="280" t="s">
        <v>1748</v>
      </c>
      <c r="C37" s="280" t="s">
        <v>1749</v>
      </c>
      <c r="D37" s="281"/>
      <c r="E37" s="280" t="str">
        <f>_xlfn.CONCAT(_INSTRUMENT_TAGS[[#This Row],[INITIAL_TAG1]:[INITIAL_TAG2]])</f>
        <v>BB1BU500_DO_IF4</v>
      </c>
      <c r="F37" s="280" t="str">
        <f>TRIM(UPPER( MID(_INSTRUMENT_TAGS[[#This Row],[INITIAL_DESC]],1,25)))</f>
        <v>BURNER DIGITAL OUTPUT</v>
      </c>
      <c r="G37" s="280" t="str">
        <f>TRIM(UPPER( MID(_INSTRUMENT_TAGS[[#This Row],[INITIAL_DESC]],26,25)))</f>
        <v>INTERFACE 4</v>
      </c>
      <c r="H37" s="280" t="str">
        <f xml:space="preserve"> TRIM(UPPER( MID(_INSTRUMENT_TAGS[[#This Row],[INITIAL_DESC]],51,25)))</f>
        <v/>
      </c>
      <c r="I37" s="281"/>
      <c r="J37" s="280" t="str">
        <f>_xlfn.CONCAT(_INSTRUMENT_TAGS[[#This Row],[INITIAL_TAG1]:[INITIAL_TAG2]])</f>
        <v>BB1BU500_DO_IF4</v>
      </c>
      <c r="K37" s="280" t="str">
        <f>TRIM(TRIM(_INSTRUMENT_TAGS[[#This Row],[DESC1]])&amp; " " &amp;TRIM(_INSTRUMENT_TAGS[[#This Row],[DESC2]]) &amp; " " &amp; TRIM(_INSTRUMENT_TAGS[[#This Row],[DESC3]]))</f>
        <v>BURNER DIGITAL OUTPUT INTERFACE 4</v>
      </c>
    </row>
    <row r="38" spans="1:11" x14ac:dyDescent="0.4">
      <c r="A38" s="280" t="s">
        <v>1063</v>
      </c>
      <c r="B38" s="280" t="s">
        <v>1750</v>
      </c>
      <c r="C38" s="280" t="s">
        <v>1751</v>
      </c>
      <c r="D38" s="281"/>
      <c r="E38" s="280" t="str">
        <f>_xlfn.CONCAT(_INSTRUMENT_TAGS[[#This Row],[INITIAL_TAG1]:[INITIAL_TAG2]])</f>
        <v>BB1BU500_DO_IF5</v>
      </c>
      <c r="F38" s="280" t="str">
        <f>TRIM(UPPER( MID(_INSTRUMENT_TAGS[[#This Row],[INITIAL_DESC]],1,25)))</f>
        <v>BURNER DIGITAL OUTPUT</v>
      </c>
      <c r="G38" s="280" t="str">
        <f>TRIM(UPPER( MID(_INSTRUMENT_TAGS[[#This Row],[INITIAL_DESC]],26,25)))</f>
        <v>INTERFACE 5</v>
      </c>
      <c r="H38" s="280" t="str">
        <f xml:space="preserve"> TRIM(UPPER( MID(_INSTRUMENT_TAGS[[#This Row],[INITIAL_DESC]],51,25)))</f>
        <v/>
      </c>
      <c r="I38" s="281"/>
      <c r="J38" s="280" t="str">
        <f>_xlfn.CONCAT(_INSTRUMENT_TAGS[[#This Row],[INITIAL_TAG1]:[INITIAL_TAG2]])</f>
        <v>BB1BU500_DO_IF5</v>
      </c>
      <c r="K38" s="280" t="str">
        <f>TRIM(TRIM(_INSTRUMENT_TAGS[[#This Row],[DESC1]])&amp; " " &amp;TRIM(_INSTRUMENT_TAGS[[#This Row],[DESC2]]) &amp; " " &amp; TRIM(_INSTRUMENT_TAGS[[#This Row],[DESC3]]))</f>
        <v>BURNER DIGITAL OUTPUT INTERFACE 5</v>
      </c>
    </row>
    <row r="39" spans="1:11" x14ac:dyDescent="0.4">
      <c r="A39" s="280" t="s">
        <v>1063</v>
      </c>
      <c r="B39" s="280" t="s">
        <v>1752</v>
      </c>
      <c r="C39" s="280" t="s">
        <v>1753</v>
      </c>
      <c r="D39" s="281"/>
      <c r="E39" s="280" t="str">
        <f>_xlfn.CONCAT(_INSTRUMENT_TAGS[[#This Row],[INITIAL_TAG1]:[INITIAL_TAG2]])</f>
        <v>BB1BU500_DI_IF1</v>
      </c>
      <c r="F39" s="280" t="str">
        <f>TRIM(UPPER( MID(_INSTRUMENT_TAGS[[#This Row],[INITIAL_DESC]],1,25)))</f>
        <v>BURNER DIGITAL INPUT</v>
      </c>
      <c r="G39" s="280" t="str">
        <f>TRIM(UPPER( MID(_INSTRUMENT_TAGS[[#This Row],[INITIAL_DESC]],26,25)))</f>
        <v>INTERFACE 1</v>
      </c>
      <c r="H39" s="280" t="str">
        <f xml:space="preserve"> TRIM(UPPER( MID(_INSTRUMENT_TAGS[[#This Row],[INITIAL_DESC]],51,25)))</f>
        <v/>
      </c>
      <c r="I39" s="281"/>
      <c r="J39" s="280" t="str">
        <f>_xlfn.CONCAT(_INSTRUMENT_TAGS[[#This Row],[INITIAL_TAG1]:[INITIAL_TAG2]])</f>
        <v>BB1BU500_DI_IF1</v>
      </c>
      <c r="K39" s="280" t="str">
        <f>TRIM(TRIM(_INSTRUMENT_TAGS[[#This Row],[DESC1]])&amp; " " &amp;TRIM(_INSTRUMENT_TAGS[[#This Row],[DESC2]]) &amp; " " &amp; TRIM(_INSTRUMENT_TAGS[[#This Row],[DESC3]]))</f>
        <v>BURNER DIGITAL INPUT INTERFACE 1</v>
      </c>
    </row>
    <row r="40" spans="1:11" x14ac:dyDescent="0.4">
      <c r="A40" s="280" t="s">
        <v>1063</v>
      </c>
      <c r="B40" s="280" t="s">
        <v>1754</v>
      </c>
      <c r="C40" s="280" t="s">
        <v>1755</v>
      </c>
      <c r="D40" s="281"/>
      <c r="E40" s="280" t="str">
        <f>_xlfn.CONCAT(_INSTRUMENT_TAGS[[#This Row],[INITIAL_TAG1]:[INITIAL_TAG2]])</f>
        <v>BB1BU500_DI_IF2</v>
      </c>
      <c r="F40" s="280" t="str">
        <f>TRIM(UPPER( MID(_INSTRUMENT_TAGS[[#This Row],[INITIAL_DESC]],1,25)))</f>
        <v>BURNER DIGITAL INPUT</v>
      </c>
      <c r="G40" s="280" t="str">
        <f>TRIM(UPPER( MID(_INSTRUMENT_TAGS[[#This Row],[INITIAL_DESC]],26,25)))</f>
        <v>INTERFACE 2</v>
      </c>
      <c r="H40" s="280" t="str">
        <f xml:space="preserve"> TRIM(UPPER( MID(_INSTRUMENT_TAGS[[#This Row],[INITIAL_DESC]],51,25)))</f>
        <v/>
      </c>
      <c r="I40" s="281"/>
      <c r="J40" s="280" t="str">
        <f>_xlfn.CONCAT(_INSTRUMENT_TAGS[[#This Row],[INITIAL_TAG1]:[INITIAL_TAG2]])</f>
        <v>BB1BU500_DI_IF2</v>
      </c>
      <c r="K40" s="280" t="str">
        <f>TRIM(TRIM(_INSTRUMENT_TAGS[[#This Row],[DESC1]])&amp; " " &amp;TRIM(_INSTRUMENT_TAGS[[#This Row],[DESC2]]) &amp; " " &amp; TRIM(_INSTRUMENT_TAGS[[#This Row],[DESC3]]))</f>
        <v>BURNER DIGITAL INPUT INTERFACE 2</v>
      </c>
    </row>
    <row r="41" spans="1:11" x14ac:dyDescent="0.4">
      <c r="A41" s="280" t="s">
        <v>1063</v>
      </c>
      <c r="B41" s="280" t="s">
        <v>1756</v>
      </c>
      <c r="C41" s="280" t="s">
        <v>1757</v>
      </c>
      <c r="D41" s="281"/>
      <c r="E41" s="280" t="str">
        <f>_xlfn.CONCAT(_INSTRUMENT_TAGS[[#This Row],[INITIAL_TAG1]:[INITIAL_TAG2]])</f>
        <v>BB1BU500_DI_IF3</v>
      </c>
      <c r="F41" s="280" t="str">
        <f>TRIM(UPPER( MID(_INSTRUMENT_TAGS[[#This Row],[INITIAL_DESC]],1,25)))</f>
        <v>BURNER DIGITAL INPUT</v>
      </c>
      <c r="G41" s="280" t="str">
        <f>TRIM(UPPER( MID(_INSTRUMENT_TAGS[[#This Row],[INITIAL_DESC]],26,25)))</f>
        <v>INTERFACE 3</v>
      </c>
      <c r="H41" s="280" t="str">
        <f xml:space="preserve"> TRIM(UPPER( MID(_INSTRUMENT_TAGS[[#This Row],[INITIAL_DESC]],51,25)))</f>
        <v/>
      </c>
      <c r="I41" s="281"/>
      <c r="J41" s="280" t="str">
        <f>_xlfn.CONCAT(_INSTRUMENT_TAGS[[#This Row],[INITIAL_TAG1]:[INITIAL_TAG2]])</f>
        <v>BB1BU500_DI_IF3</v>
      </c>
      <c r="K41" s="280" t="str">
        <f>TRIM(TRIM(_INSTRUMENT_TAGS[[#This Row],[DESC1]])&amp; " " &amp;TRIM(_INSTRUMENT_TAGS[[#This Row],[DESC2]]) &amp; " " &amp; TRIM(_INSTRUMENT_TAGS[[#This Row],[DESC3]]))</f>
        <v>BURNER DIGITAL INPUT INTERFACE 3</v>
      </c>
    </row>
    <row r="42" spans="1:11" x14ac:dyDescent="0.4">
      <c r="A42" s="280" t="s">
        <v>1063</v>
      </c>
      <c r="B42" s="280" t="s">
        <v>1758</v>
      </c>
      <c r="C42" s="280" t="s">
        <v>1759</v>
      </c>
      <c r="D42" s="281"/>
      <c r="E42" s="280" t="str">
        <f>_xlfn.CONCAT(_INSTRUMENT_TAGS[[#This Row],[INITIAL_TAG1]:[INITIAL_TAG2]])</f>
        <v>BB1BU500_DI_IF4</v>
      </c>
      <c r="F42" s="280" t="str">
        <f>TRIM(UPPER( MID(_INSTRUMENT_TAGS[[#This Row],[INITIAL_DESC]],1,25)))</f>
        <v>BURNER DIGITAL INPUT</v>
      </c>
      <c r="G42" s="280" t="str">
        <f>TRIM(UPPER( MID(_INSTRUMENT_TAGS[[#This Row],[INITIAL_DESC]],26,25)))</f>
        <v>INTERFACE 4</v>
      </c>
      <c r="H42" s="280" t="str">
        <f xml:space="preserve"> TRIM(UPPER( MID(_INSTRUMENT_TAGS[[#This Row],[INITIAL_DESC]],51,25)))</f>
        <v/>
      </c>
      <c r="I42" s="281"/>
      <c r="J42" s="280" t="str">
        <f>_xlfn.CONCAT(_INSTRUMENT_TAGS[[#This Row],[INITIAL_TAG1]:[INITIAL_TAG2]])</f>
        <v>BB1BU500_DI_IF4</v>
      </c>
      <c r="K42" s="280" t="str">
        <f>TRIM(TRIM(_INSTRUMENT_TAGS[[#This Row],[DESC1]])&amp; " " &amp;TRIM(_INSTRUMENT_TAGS[[#This Row],[DESC2]]) &amp; " " &amp; TRIM(_INSTRUMENT_TAGS[[#This Row],[DESC3]]))</f>
        <v>BURNER DIGITAL INPUT INTERFACE 4</v>
      </c>
    </row>
    <row r="43" spans="1:11" x14ac:dyDescent="0.4">
      <c r="A43" s="280" t="s">
        <v>1063</v>
      </c>
      <c r="B43" s="280" t="s">
        <v>1760</v>
      </c>
      <c r="C43" s="280" t="s">
        <v>1761</v>
      </c>
      <c r="D43" s="281"/>
      <c r="E43" s="280" t="str">
        <f>_xlfn.CONCAT(_INSTRUMENT_TAGS[[#This Row],[INITIAL_TAG1]:[INITIAL_TAG2]])</f>
        <v>BB1BU500_DI_IF5</v>
      </c>
      <c r="F43" s="280" t="str">
        <f>TRIM(UPPER( MID(_INSTRUMENT_TAGS[[#This Row],[INITIAL_DESC]],1,25)))</f>
        <v>BURNER DIGITAL INPUT</v>
      </c>
      <c r="G43" s="280" t="str">
        <f>TRIM(UPPER( MID(_INSTRUMENT_TAGS[[#This Row],[INITIAL_DESC]],26,25)))</f>
        <v>INTERFACE 5</v>
      </c>
      <c r="H43" s="280" t="str">
        <f xml:space="preserve"> TRIM(UPPER( MID(_INSTRUMENT_TAGS[[#This Row],[INITIAL_DESC]],51,25)))</f>
        <v/>
      </c>
      <c r="I43" s="281"/>
      <c r="J43" s="280" t="str">
        <f>_xlfn.CONCAT(_INSTRUMENT_TAGS[[#This Row],[INITIAL_TAG1]:[INITIAL_TAG2]])</f>
        <v>BB1BU500_DI_IF5</v>
      </c>
      <c r="K43" s="280" t="str">
        <f>TRIM(TRIM(_INSTRUMENT_TAGS[[#This Row],[DESC1]])&amp; " " &amp;TRIM(_INSTRUMENT_TAGS[[#This Row],[DESC2]]) &amp; " " &amp; TRIM(_INSTRUMENT_TAGS[[#This Row],[DESC3]]))</f>
        <v>BURNER DIGITAL INPUT INTERFACE 5</v>
      </c>
    </row>
    <row r="44" spans="1:11" x14ac:dyDescent="0.4">
      <c r="A44" s="280" t="s">
        <v>1063</v>
      </c>
      <c r="B44" s="280" t="s">
        <v>1762</v>
      </c>
      <c r="C44" s="280" t="s">
        <v>1763</v>
      </c>
      <c r="D44" s="281"/>
      <c r="E44" s="280" t="str">
        <f>_xlfn.CONCAT(_INSTRUMENT_TAGS[[#This Row],[INITIAL_TAG1]:[INITIAL_TAG2]])</f>
        <v>BB1BU500_AO_IF1</v>
      </c>
      <c r="F44" s="280" t="str">
        <f>TRIM(UPPER( MID(_INSTRUMENT_TAGS[[#This Row],[INITIAL_DESC]],1,25)))</f>
        <v>BURNER ANALOGUE OUTPUT</v>
      </c>
      <c r="G44" s="280" t="str">
        <f>TRIM(UPPER( MID(_INSTRUMENT_TAGS[[#This Row],[INITIAL_DESC]],26,25)))</f>
        <v>INTERFACE 1</v>
      </c>
      <c r="H44" s="280" t="str">
        <f xml:space="preserve"> TRIM(UPPER( MID(_INSTRUMENT_TAGS[[#This Row],[INITIAL_DESC]],51,25)))</f>
        <v/>
      </c>
      <c r="I44" s="281"/>
      <c r="J44" s="280" t="str">
        <f>_xlfn.CONCAT(_INSTRUMENT_TAGS[[#This Row],[INITIAL_TAG1]:[INITIAL_TAG2]])</f>
        <v>BB1BU500_AO_IF1</v>
      </c>
      <c r="K44" s="280" t="str">
        <f>TRIM(TRIM(_INSTRUMENT_TAGS[[#This Row],[DESC1]])&amp; " " &amp;TRIM(_INSTRUMENT_TAGS[[#This Row],[DESC2]]) &amp; " " &amp; TRIM(_INSTRUMENT_TAGS[[#This Row],[DESC3]]))</f>
        <v>BURNER ANALOGUE OUTPUT INTERFACE 1</v>
      </c>
    </row>
    <row r="45" spans="1:11" x14ac:dyDescent="0.4">
      <c r="A45" s="280" t="s">
        <v>1063</v>
      </c>
      <c r="B45" s="280" t="s">
        <v>1764</v>
      </c>
      <c r="C45" s="280" t="s">
        <v>1765</v>
      </c>
      <c r="D45" s="281"/>
      <c r="E45" s="280" t="str">
        <f>_xlfn.CONCAT(_INSTRUMENT_TAGS[[#This Row],[INITIAL_TAG1]:[INITIAL_TAG2]])</f>
        <v>BB1BU500_AO_IF2</v>
      </c>
      <c r="F45" s="280" t="str">
        <f>TRIM(UPPER( MID(_INSTRUMENT_TAGS[[#This Row],[INITIAL_DESC]],1,25)))</f>
        <v>BURNER ANALOGUE OUTPUT</v>
      </c>
      <c r="G45" s="280" t="str">
        <f>TRIM(UPPER( MID(_INSTRUMENT_TAGS[[#This Row],[INITIAL_DESC]],26,25)))</f>
        <v>INTERFACE 2</v>
      </c>
      <c r="H45" s="280" t="str">
        <f xml:space="preserve"> TRIM(UPPER( MID(_INSTRUMENT_TAGS[[#This Row],[INITIAL_DESC]],51,25)))</f>
        <v/>
      </c>
      <c r="I45" s="281"/>
      <c r="J45" s="280" t="str">
        <f>_xlfn.CONCAT(_INSTRUMENT_TAGS[[#This Row],[INITIAL_TAG1]:[INITIAL_TAG2]])</f>
        <v>BB1BU500_AO_IF2</v>
      </c>
      <c r="K45" s="280" t="str">
        <f>TRIM(TRIM(_INSTRUMENT_TAGS[[#This Row],[DESC1]])&amp; " " &amp;TRIM(_INSTRUMENT_TAGS[[#This Row],[DESC2]]) &amp; " " &amp; TRIM(_INSTRUMENT_TAGS[[#This Row],[DESC3]]))</f>
        <v>BURNER ANALOGUE OUTPUT INTERFACE 2</v>
      </c>
    </row>
    <row r="46" spans="1:11" x14ac:dyDescent="0.4">
      <c r="A46" s="280" t="s">
        <v>1063</v>
      </c>
      <c r="B46" s="280" t="s">
        <v>1766</v>
      </c>
      <c r="C46" s="280" t="s">
        <v>1767</v>
      </c>
      <c r="D46" s="281"/>
      <c r="E46" s="280" t="str">
        <f>_xlfn.CONCAT(_INSTRUMENT_TAGS[[#This Row],[INITIAL_TAG1]:[INITIAL_TAG2]])</f>
        <v>BB1BU500_AI_IF1</v>
      </c>
      <c r="F46" s="280" t="str">
        <f>TRIM(UPPER( MID(_INSTRUMENT_TAGS[[#This Row],[INITIAL_DESC]],1,25)))</f>
        <v>BURNER ANALOGUE INPUT</v>
      </c>
      <c r="G46" s="280" t="str">
        <f>TRIM(UPPER( MID(_INSTRUMENT_TAGS[[#This Row],[INITIAL_DESC]],26,25)))</f>
        <v>INTERFACE 1</v>
      </c>
      <c r="H46" s="280" t="str">
        <f xml:space="preserve"> TRIM(UPPER( MID(_INSTRUMENT_TAGS[[#This Row],[INITIAL_DESC]],51,25)))</f>
        <v/>
      </c>
      <c r="I46" s="281"/>
      <c r="J46" s="280" t="str">
        <f>_xlfn.CONCAT(_INSTRUMENT_TAGS[[#This Row],[INITIAL_TAG1]:[INITIAL_TAG2]])</f>
        <v>BB1BU500_AI_IF1</v>
      </c>
      <c r="K46" s="280" t="str">
        <f>TRIM(TRIM(_INSTRUMENT_TAGS[[#This Row],[DESC1]])&amp; " " &amp;TRIM(_INSTRUMENT_TAGS[[#This Row],[DESC2]]) &amp; " " &amp; TRIM(_INSTRUMENT_TAGS[[#This Row],[DESC3]]))</f>
        <v>BURNER ANALOGUE INPUT INTERFACE 1</v>
      </c>
    </row>
    <row r="47" spans="1:11" x14ac:dyDescent="0.4">
      <c r="A47" s="280" t="s">
        <v>1063</v>
      </c>
      <c r="B47" s="280" t="s">
        <v>1768</v>
      </c>
      <c r="C47" s="280" t="s">
        <v>1769</v>
      </c>
      <c r="D47" s="281"/>
      <c r="E47" s="280" t="str">
        <f>_xlfn.CONCAT(_INSTRUMENT_TAGS[[#This Row],[INITIAL_TAG1]:[INITIAL_TAG2]])</f>
        <v>BB1BU500_AI_IF2</v>
      </c>
      <c r="F47" s="280" t="str">
        <f>TRIM(UPPER( MID(_INSTRUMENT_TAGS[[#This Row],[INITIAL_DESC]],1,25)))</f>
        <v>BURNER ANALOGUE INPUT</v>
      </c>
      <c r="G47" s="280" t="str">
        <f>TRIM(UPPER( MID(_INSTRUMENT_TAGS[[#This Row],[INITIAL_DESC]],26,25)))</f>
        <v>INTERFACE 2</v>
      </c>
      <c r="H47" s="280" t="str">
        <f xml:space="preserve"> TRIM(UPPER( MID(_INSTRUMENT_TAGS[[#This Row],[INITIAL_DESC]],51,25)))</f>
        <v/>
      </c>
      <c r="I47" s="281"/>
      <c r="J47" s="280" t="str">
        <f>_xlfn.CONCAT(_INSTRUMENT_TAGS[[#This Row],[INITIAL_TAG1]:[INITIAL_TAG2]])</f>
        <v>BB1BU500_AI_IF2</v>
      </c>
      <c r="K47" s="280" t="str">
        <f>TRIM(TRIM(_INSTRUMENT_TAGS[[#This Row],[DESC1]])&amp; " " &amp;TRIM(_INSTRUMENT_TAGS[[#This Row],[DESC2]]) &amp; " " &amp; TRIM(_INSTRUMENT_TAGS[[#This Row],[DESC3]]))</f>
        <v>BURNER ANALOGUE INPUT INTERFACE 2</v>
      </c>
    </row>
    <row r="48" spans="1:11" x14ac:dyDescent="0.4">
      <c r="A48" s="280" t="s">
        <v>99</v>
      </c>
      <c r="C48" s="280" t="s">
        <v>100</v>
      </c>
      <c r="D48" s="281"/>
      <c r="E48" s="280" t="str">
        <f>_xlfn.CONCAT(_INSTRUMENT_TAGS[[#This Row],[INITIAL_TAG1]:[INITIAL_TAG2]])</f>
        <v>BB1PU800</v>
      </c>
      <c r="F48" s="280" t="str">
        <f>TRIM(UPPER( MID(_INSTRUMENT_TAGS[[#This Row],[INITIAL_DESC]],1,25)))</f>
        <v>CHEMICAL DOSING PUMP 1</v>
      </c>
      <c r="G48" s="280" t="str">
        <f>TRIM(UPPER( MID(_INSTRUMENT_TAGS[[#This Row],[INITIAL_DESC]],26,25)))</f>
        <v/>
      </c>
      <c r="H48" s="280" t="str">
        <f xml:space="preserve"> TRIM(UPPER( MID(_INSTRUMENT_TAGS[[#This Row],[INITIAL_DESC]],51,25)))</f>
        <v/>
      </c>
      <c r="I48" s="281"/>
      <c r="J48" s="280" t="str">
        <f>_xlfn.CONCAT(_INSTRUMENT_TAGS[[#This Row],[INITIAL_TAG1]:[INITIAL_TAG2]])</f>
        <v>BB1PU800</v>
      </c>
      <c r="K48" s="280" t="str">
        <f>TRIM(TRIM(_INSTRUMENT_TAGS[[#This Row],[DESC1]])&amp; " " &amp;TRIM(_INSTRUMENT_TAGS[[#This Row],[DESC2]]) &amp; " " &amp; TRIM(_INSTRUMENT_TAGS[[#This Row],[DESC3]]))</f>
        <v>CHEMICAL DOSING PUMP 1</v>
      </c>
    </row>
    <row r="49" spans="1:11" x14ac:dyDescent="0.4">
      <c r="A49" s="280" t="s">
        <v>103</v>
      </c>
      <c r="C49" s="280" t="s">
        <v>104</v>
      </c>
      <c r="D49" s="281"/>
      <c r="E49" s="280" t="str">
        <f>_xlfn.CONCAT(_INSTRUMENT_TAGS[[#This Row],[INITIAL_TAG1]:[INITIAL_TAG2]])</f>
        <v>BB1PU801</v>
      </c>
      <c r="F49" s="280" t="str">
        <f>TRIM(UPPER( MID(_INSTRUMENT_TAGS[[#This Row],[INITIAL_DESC]],1,25)))</f>
        <v>CHEMICAL DOSING PUMP 2</v>
      </c>
      <c r="G49" s="280" t="str">
        <f>TRIM(UPPER( MID(_INSTRUMENT_TAGS[[#This Row],[INITIAL_DESC]],26,25)))</f>
        <v/>
      </c>
      <c r="H49" s="280" t="str">
        <f xml:space="preserve"> TRIM(UPPER( MID(_INSTRUMENT_TAGS[[#This Row],[INITIAL_DESC]],51,25)))</f>
        <v/>
      </c>
      <c r="I49" s="281"/>
      <c r="J49" s="280" t="str">
        <f>_xlfn.CONCAT(_INSTRUMENT_TAGS[[#This Row],[INITIAL_TAG1]:[INITIAL_TAG2]])</f>
        <v>BB1PU801</v>
      </c>
      <c r="K49" s="280" t="str">
        <f>TRIM(TRIM(_INSTRUMENT_TAGS[[#This Row],[DESC1]])&amp; " " &amp;TRIM(_INSTRUMENT_TAGS[[#This Row],[DESC2]]) &amp; " " &amp; TRIM(_INSTRUMENT_TAGS[[#This Row],[DESC3]]))</f>
        <v>CHEMICAL DOSING PUMP 2</v>
      </c>
    </row>
    <row r="50" spans="1:11" x14ac:dyDescent="0.4">
      <c r="A50" s="280" t="s">
        <v>1079</v>
      </c>
      <c r="C50" s="280" t="s">
        <v>1074</v>
      </c>
      <c r="D50" s="281"/>
      <c r="E50" s="280" t="str">
        <f>_xlfn.CONCAT(_INSTRUMENT_TAGS[[#This Row],[INITIAL_TAG1]:[INITIAL_TAG2]])</f>
        <v>BB1EM402</v>
      </c>
      <c r="F50" s="280" t="str">
        <f>TRIM(UPPER( MID(_INSTRUMENT_TAGS[[#This Row],[INITIAL_DESC]],1,25)))</f>
        <v>COMPRESSOR 1</v>
      </c>
      <c r="G50" s="280" t="str">
        <f>TRIM(UPPER( MID(_INSTRUMENT_TAGS[[#This Row],[INITIAL_DESC]],26,25)))</f>
        <v/>
      </c>
      <c r="H50" s="280" t="str">
        <f xml:space="preserve"> TRIM(UPPER( MID(_INSTRUMENT_TAGS[[#This Row],[INITIAL_DESC]],51,25)))</f>
        <v/>
      </c>
      <c r="I50" s="281"/>
      <c r="J50" s="280" t="str">
        <f>_xlfn.CONCAT(_INSTRUMENT_TAGS[[#This Row],[INITIAL_TAG1]:[INITIAL_TAG2]])</f>
        <v>BB1EM402</v>
      </c>
      <c r="K50" s="280" t="str">
        <f>TRIM(TRIM(_INSTRUMENT_TAGS[[#This Row],[DESC1]])&amp; " " &amp;TRIM(_INSTRUMENT_TAGS[[#This Row],[DESC2]]) &amp; " " &amp; TRIM(_INSTRUMENT_TAGS[[#This Row],[DESC3]]))</f>
        <v>COMPRESSOR 1</v>
      </c>
    </row>
    <row r="51" spans="1:11" x14ac:dyDescent="0.4">
      <c r="A51" s="280" t="s">
        <v>1079</v>
      </c>
      <c r="B51" s="280" t="s">
        <v>1770</v>
      </c>
      <c r="C51" s="280" t="s">
        <v>1771</v>
      </c>
      <c r="D51" s="281"/>
      <c r="E51" s="280" t="str">
        <f>_xlfn.CONCAT(_INSTRUMENT_TAGS[[#This Row],[INITIAL_TAG1]:[INITIAL_TAG2]])</f>
        <v>BB1EM402_FAULT_DI</v>
      </c>
      <c r="F51" s="280" t="str">
        <f>TRIM(UPPER( MID(_INSTRUMENT_TAGS[[#This Row],[INITIAL_DESC]],1,25)))</f>
        <v>COMPRESSOR 1</v>
      </c>
      <c r="G51" s="280" t="str">
        <f>TRIM(UPPER( MID(_INSTRUMENT_TAGS[[#This Row],[INITIAL_DESC]],26,25)))</f>
        <v>FAULT</v>
      </c>
      <c r="H51" s="280" t="str">
        <f xml:space="preserve"> TRIM(UPPER( MID(_INSTRUMENT_TAGS[[#This Row],[INITIAL_DESC]],51,25)))</f>
        <v/>
      </c>
      <c r="I51" s="281"/>
      <c r="J51" s="280" t="str">
        <f>_xlfn.CONCAT(_INSTRUMENT_TAGS[[#This Row],[INITIAL_TAG1]:[INITIAL_TAG2]])</f>
        <v>BB1EM402_FAULT_DI</v>
      </c>
      <c r="K51" s="280" t="str">
        <f>TRIM(TRIM(_INSTRUMENT_TAGS[[#This Row],[DESC1]])&amp; " " &amp;TRIM(_INSTRUMENT_TAGS[[#This Row],[DESC2]]) &amp; " " &amp; TRIM(_INSTRUMENT_TAGS[[#This Row],[DESC3]]))</f>
        <v>COMPRESSOR 1 FAULT</v>
      </c>
    </row>
    <row r="52" spans="1:11" x14ac:dyDescent="0.4">
      <c r="A52" s="280" t="s">
        <v>1079</v>
      </c>
      <c r="B52" s="280" t="s">
        <v>1772</v>
      </c>
      <c r="C52" s="280" t="s">
        <v>1773</v>
      </c>
      <c r="D52" s="281"/>
      <c r="E52" s="280" t="str">
        <f>_xlfn.CONCAT(_INSTRUMENT_TAGS[[#This Row],[INITIAL_TAG1]:[INITIAL_TAG2]])</f>
        <v>BB1EM402_RUNNING_DI</v>
      </c>
      <c r="F52" s="280" t="str">
        <f>TRIM(UPPER( MID(_INSTRUMENT_TAGS[[#This Row],[INITIAL_DESC]],1,25)))</f>
        <v>COMPRESSOR 1</v>
      </c>
      <c r="G52" s="280" t="str">
        <f>TRIM(UPPER( MID(_INSTRUMENT_TAGS[[#This Row],[INITIAL_DESC]],26,25)))</f>
        <v>RUNNING</v>
      </c>
      <c r="H52" s="280" t="str">
        <f xml:space="preserve"> TRIM(UPPER( MID(_INSTRUMENT_TAGS[[#This Row],[INITIAL_DESC]],51,25)))</f>
        <v/>
      </c>
      <c r="I52" s="281"/>
      <c r="J52" s="280" t="str">
        <f>_xlfn.CONCAT(_INSTRUMENT_TAGS[[#This Row],[INITIAL_TAG1]:[INITIAL_TAG2]])</f>
        <v>BB1EM402_RUNNING_DI</v>
      </c>
      <c r="K52" s="280" t="str">
        <f>TRIM(TRIM(_INSTRUMENT_TAGS[[#This Row],[DESC1]])&amp; " " &amp;TRIM(_INSTRUMENT_TAGS[[#This Row],[DESC2]]) &amp; " " &amp; TRIM(_INSTRUMENT_TAGS[[#This Row],[DESC3]]))</f>
        <v>COMPRESSOR 1 RUNNING</v>
      </c>
    </row>
    <row r="53" spans="1:11" x14ac:dyDescent="0.4">
      <c r="A53" s="280" t="s">
        <v>1079</v>
      </c>
      <c r="B53" s="280" t="s">
        <v>1774</v>
      </c>
      <c r="C53" s="280" t="s">
        <v>1775</v>
      </c>
      <c r="D53" s="281"/>
      <c r="E53" s="280" t="str">
        <f>_xlfn.CONCAT(_INSTRUMENT_TAGS[[#This Row],[INITIAL_TAG1]:[INITIAL_TAG2]])</f>
        <v>BB1EM402_RESERVE_DI</v>
      </c>
      <c r="F53" s="280" t="str">
        <f>TRIM(UPPER( MID(_INSTRUMENT_TAGS[[#This Row],[INITIAL_DESC]],1,25)))</f>
        <v>COMPRESSOR 1</v>
      </c>
      <c r="G53" s="280" t="str">
        <f>TRIM(UPPER( MID(_INSTRUMENT_TAGS[[#This Row],[INITIAL_DESC]],26,25)))</f>
        <v>RESERVE</v>
      </c>
      <c r="H53" s="280" t="str">
        <f xml:space="preserve"> TRIM(UPPER( MID(_INSTRUMENT_TAGS[[#This Row],[INITIAL_DESC]],51,25)))</f>
        <v/>
      </c>
      <c r="I53" s="281"/>
      <c r="J53" s="280" t="str">
        <f>_xlfn.CONCAT(_INSTRUMENT_TAGS[[#This Row],[INITIAL_TAG1]:[INITIAL_TAG2]])</f>
        <v>BB1EM402_RESERVE_DI</v>
      </c>
      <c r="K53" s="280" t="str">
        <f>TRIM(TRIM(_INSTRUMENT_TAGS[[#This Row],[DESC1]])&amp; " " &amp;TRIM(_INSTRUMENT_TAGS[[#This Row],[DESC2]]) &amp; " " &amp; TRIM(_INSTRUMENT_TAGS[[#This Row],[DESC3]]))</f>
        <v>COMPRESSOR 1 RESERVE</v>
      </c>
    </row>
    <row r="54" spans="1:11" x14ac:dyDescent="0.4">
      <c r="A54" s="280" t="s">
        <v>1079</v>
      </c>
      <c r="B54" s="280" t="s">
        <v>1776</v>
      </c>
      <c r="C54" s="280" t="s">
        <v>1777</v>
      </c>
      <c r="D54" s="281"/>
      <c r="E54" s="280" t="str">
        <f>_xlfn.CONCAT(_INSTRUMENT_TAGS[[#This Row],[INITIAL_TAG1]:[INITIAL_TAG2]])</f>
        <v>BB1EM402_RUN_DO</v>
      </c>
      <c r="F54" s="280" t="str">
        <f>TRIM(UPPER( MID(_INSTRUMENT_TAGS[[#This Row],[INITIAL_DESC]],1,25)))</f>
        <v>COMPRESSOR 1</v>
      </c>
      <c r="G54" s="280" t="str">
        <f>TRIM(UPPER( MID(_INSTRUMENT_TAGS[[#This Row],[INITIAL_DESC]],26,25)))</f>
        <v>REMOTE RUN</v>
      </c>
      <c r="H54" s="280" t="str">
        <f xml:space="preserve"> TRIM(UPPER( MID(_INSTRUMENT_TAGS[[#This Row],[INITIAL_DESC]],51,25)))</f>
        <v/>
      </c>
      <c r="I54" s="281"/>
      <c r="J54" s="280" t="str">
        <f>_xlfn.CONCAT(_INSTRUMENT_TAGS[[#This Row],[INITIAL_TAG1]:[INITIAL_TAG2]])</f>
        <v>BB1EM402_RUN_DO</v>
      </c>
      <c r="K54" s="280" t="str">
        <f>TRIM(TRIM(_INSTRUMENT_TAGS[[#This Row],[DESC1]])&amp; " " &amp;TRIM(_INSTRUMENT_TAGS[[#This Row],[DESC2]]) &amp; " " &amp; TRIM(_INSTRUMENT_TAGS[[#This Row],[DESC3]]))</f>
        <v>COMPRESSOR 1 REMOTE RUN</v>
      </c>
    </row>
    <row r="55" spans="1:11" x14ac:dyDescent="0.4">
      <c r="A55" s="280" t="s">
        <v>1079</v>
      </c>
      <c r="B55" s="280" t="s">
        <v>1778</v>
      </c>
      <c r="C55" s="280" t="s">
        <v>1779</v>
      </c>
      <c r="D55" s="281"/>
      <c r="E55" s="280" t="str">
        <f>_xlfn.CONCAT(_INSTRUMENT_TAGS[[#This Row],[INITIAL_TAG1]:[INITIAL_TAG2]])</f>
        <v>BB1EM402_FAULT_ACK_DO</v>
      </c>
      <c r="F55" s="280" t="str">
        <f>TRIM(UPPER( MID(_INSTRUMENT_TAGS[[#This Row],[INITIAL_DESC]],1,25)))</f>
        <v>COMPRESSOR 1</v>
      </c>
      <c r="G55" s="280" t="str">
        <f>TRIM(UPPER( MID(_INSTRUMENT_TAGS[[#This Row],[INITIAL_DESC]],26,25)))</f>
        <v>FAULT ACKNOWLEDGE</v>
      </c>
      <c r="H55" s="280" t="str">
        <f xml:space="preserve"> TRIM(UPPER( MID(_INSTRUMENT_TAGS[[#This Row],[INITIAL_DESC]],51,25)))</f>
        <v/>
      </c>
      <c r="I55" s="281"/>
      <c r="J55" s="280" t="str">
        <f>_xlfn.CONCAT(_INSTRUMENT_TAGS[[#This Row],[INITIAL_TAG1]:[INITIAL_TAG2]])</f>
        <v>BB1EM402_FAULT_ACK_DO</v>
      </c>
      <c r="K55" s="280" t="str">
        <f>TRIM(TRIM(_INSTRUMENT_TAGS[[#This Row],[DESC1]])&amp; " " &amp;TRIM(_INSTRUMENT_TAGS[[#This Row],[DESC2]]) &amp; " " &amp; TRIM(_INSTRUMENT_TAGS[[#This Row],[DESC3]]))</f>
        <v>COMPRESSOR 1 FAULT ACKNOWLEDGE</v>
      </c>
    </row>
    <row r="56" spans="1:11" x14ac:dyDescent="0.4">
      <c r="A56" s="280" t="s">
        <v>1098</v>
      </c>
      <c r="C56" s="280" t="s">
        <v>1080</v>
      </c>
      <c r="D56" s="281"/>
      <c r="E56" s="280" t="str">
        <f>_xlfn.CONCAT(_INSTRUMENT_TAGS[[#This Row],[INITIAL_TAG1]:[INITIAL_TAG2]])</f>
        <v>BB1EM403</v>
      </c>
      <c r="F56" s="280" t="str">
        <f>TRIM(UPPER( MID(_INSTRUMENT_TAGS[[#This Row],[INITIAL_DESC]],1,25)))</f>
        <v>COMPRESSOR 2</v>
      </c>
      <c r="G56" s="280" t="str">
        <f>TRIM(UPPER( MID(_INSTRUMENT_TAGS[[#This Row],[INITIAL_DESC]],26,25)))</f>
        <v/>
      </c>
      <c r="H56" s="280" t="str">
        <f xml:space="preserve"> TRIM(UPPER( MID(_INSTRUMENT_TAGS[[#This Row],[INITIAL_DESC]],51,25)))</f>
        <v/>
      </c>
      <c r="I56" s="281"/>
      <c r="J56" s="280" t="str">
        <f>_xlfn.CONCAT(_INSTRUMENT_TAGS[[#This Row],[INITIAL_TAG1]:[INITIAL_TAG2]])</f>
        <v>BB1EM403</v>
      </c>
      <c r="K56" s="280" t="str">
        <f>TRIM(TRIM(_INSTRUMENT_TAGS[[#This Row],[DESC1]])&amp; " " &amp;TRIM(_INSTRUMENT_TAGS[[#This Row],[DESC2]]) &amp; " " &amp; TRIM(_INSTRUMENT_TAGS[[#This Row],[DESC3]]))</f>
        <v>COMPRESSOR 2</v>
      </c>
    </row>
    <row r="57" spans="1:11" x14ac:dyDescent="0.4">
      <c r="A57" s="280" t="s">
        <v>1098</v>
      </c>
      <c r="B57" s="280" t="s">
        <v>1770</v>
      </c>
      <c r="C57" s="280" t="s">
        <v>1780</v>
      </c>
      <c r="D57" s="281"/>
      <c r="E57" s="280" t="str">
        <f>_xlfn.CONCAT(_INSTRUMENT_TAGS[[#This Row],[INITIAL_TAG1]:[INITIAL_TAG2]])</f>
        <v>BB1EM403_FAULT_DI</v>
      </c>
      <c r="F57" s="280" t="str">
        <f>TRIM(UPPER( MID(_INSTRUMENT_TAGS[[#This Row],[INITIAL_DESC]],1,25)))</f>
        <v>COMPRESSOR 2</v>
      </c>
      <c r="G57" s="280" t="str">
        <f>TRIM(UPPER( MID(_INSTRUMENT_TAGS[[#This Row],[INITIAL_DESC]],26,25)))</f>
        <v>FAULT</v>
      </c>
      <c r="H57" s="280" t="str">
        <f xml:space="preserve"> TRIM(UPPER( MID(_INSTRUMENT_TAGS[[#This Row],[INITIAL_DESC]],51,25)))</f>
        <v/>
      </c>
      <c r="I57" s="281"/>
      <c r="J57" s="280" t="str">
        <f>_xlfn.CONCAT(_INSTRUMENT_TAGS[[#This Row],[INITIAL_TAG1]:[INITIAL_TAG2]])</f>
        <v>BB1EM403_FAULT_DI</v>
      </c>
      <c r="K57" s="280" t="str">
        <f>TRIM(TRIM(_INSTRUMENT_TAGS[[#This Row],[DESC1]])&amp; " " &amp;TRIM(_INSTRUMENT_TAGS[[#This Row],[DESC2]]) &amp; " " &amp; TRIM(_INSTRUMENT_TAGS[[#This Row],[DESC3]]))</f>
        <v>COMPRESSOR 2 FAULT</v>
      </c>
    </row>
    <row r="58" spans="1:11" x14ac:dyDescent="0.4">
      <c r="A58" s="280" t="s">
        <v>1098</v>
      </c>
      <c r="B58" s="280" t="s">
        <v>1772</v>
      </c>
      <c r="C58" s="280" t="s">
        <v>1781</v>
      </c>
      <c r="D58" s="281"/>
      <c r="E58" s="280" t="str">
        <f>_xlfn.CONCAT(_INSTRUMENT_TAGS[[#This Row],[INITIAL_TAG1]:[INITIAL_TAG2]])</f>
        <v>BB1EM403_RUNNING_DI</v>
      </c>
      <c r="F58" s="280" t="str">
        <f>TRIM(UPPER( MID(_INSTRUMENT_TAGS[[#This Row],[INITIAL_DESC]],1,25)))</f>
        <v>COMPRESSOR 2</v>
      </c>
      <c r="G58" s="280" t="str">
        <f>TRIM(UPPER( MID(_INSTRUMENT_TAGS[[#This Row],[INITIAL_DESC]],26,25)))</f>
        <v>RUNNING</v>
      </c>
      <c r="H58" s="280" t="str">
        <f xml:space="preserve"> TRIM(UPPER( MID(_INSTRUMENT_TAGS[[#This Row],[INITIAL_DESC]],51,25)))</f>
        <v/>
      </c>
      <c r="I58" s="281"/>
      <c r="J58" s="280" t="str">
        <f>_xlfn.CONCAT(_INSTRUMENT_TAGS[[#This Row],[INITIAL_TAG1]:[INITIAL_TAG2]])</f>
        <v>BB1EM403_RUNNING_DI</v>
      </c>
      <c r="K58" s="280" t="str">
        <f>TRIM(TRIM(_INSTRUMENT_TAGS[[#This Row],[DESC1]])&amp; " " &amp;TRIM(_INSTRUMENT_TAGS[[#This Row],[DESC2]]) &amp; " " &amp; TRIM(_INSTRUMENT_TAGS[[#This Row],[DESC3]]))</f>
        <v>COMPRESSOR 2 RUNNING</v>
      </c>
    </row>
    <row r="59" spans="1:11" x14ac:dyDescent="0.4">
      <c r="A59" s="280" t="s">
        <v>1098</v>
      </c>
      <c r="B59" s="280" t="s">
        <v>1774</v>
      </c>
      <c r="C59" s="280" t="s">
        <v>1782</v>
      </c>
      <c r="D59" s="281"/>
      <c r="E59" s="280" t="str">
        <f>_xlfn.CONCAT(_INSTRUMENT_TAGS[[#This Row],[INITIAL_TAG1]:[INITIAL_TAG2]])</f>
        <v>BB1EM403_RESERVE_DI</v>
      </c>
      <c r="F59" s="280" t="str">
        <f>TRIM(UPPER( MID(_INSTRUMENT_TAGS[[#This Row],[INITIAL_DESC]],1,25)))</f>
        <v>COMPRESSOR 2</v>
      </c>
      <c r="G59" s="280" t="str">
        <f>TRIM(UPPER( MID(_INSTRUMENT_TAGS[[#This Row],[INITIAL_DESC]],26,25)))</f>
        <v>RESERVE</v>
      </c>
      <c r="H59" s="280" t="str">
        <f xml:space="preserve"> TRIM(UPPER( MID(_INSTRUMENT_TAGS[[#This Row],[INITIAL_DESC]],51,25)))</f>
        <v/>
      </c>
      <c r="I59" s="281"/>
      <c r="J59" s="280" t="str">
        <f>_xlfn.CONCAT(_INSTRUMENT_TAGS[[#This Row],[INITIAL_TAG1]:[INITIAL_TAG2]])</f>
        <v>BB1EM403_RESERVE_DI</v>
      </c>
      <c r="K59" s="280" t="str">
        <f>TRIM(TRIM(_INSTRUMENT_TAGS[[#This Row],[DESC1]])&amp; " " &amp;TRIM(_INSTRUMENT_TAGS[[#This Row],[DESC2]]) &amp; " " &amp; TRIM(_INSTRUMENT_TAGS[[#This Row],[DESC3]]))</f>
        <v>COMPRESSOR 2 RESERVE</v>
      </c>
    </row>
    <row r="60" spans="1:11" x14ac:dyDescent="0.4">
      <c r="A60" s="280" t="s">
        <v>1098</v>
      </c>
      <c r="B60" s="280" t="s">
        <v>1776</v>
      </c>
      <c r="C60" s="280" t="s">
        <v>1783</v>
      </c>
      <c r="D60" s="281"/>
      <c r="E60" s="280" t="str">
        <f>_xlfn.CONCAT(_INSTRUMENT_TAGS[[#This Row],[INITIAL_TAG1]:[INITIAL_TAG2]])</f>
        <v>BB1EM403_RUN_DO</v>
      </c>
      <c r="F60" s="280" t="str">
        <f>TRIM(UPPER( MID(_INSTRUMENT_TAGS[[#This Row],[INITIAL_DESC]],1,25)))</f>
        <v>COMPRESSOR 2</v>
      </c>
      <c r="G60" s="280" t="str">
        <f>TRIM(UPPER( MID(_INSTRUMENT_TAGS[[#This Row],[INITIAL_DESC]],26,25)))</f>
        <v>REMOTE RUN</v>
      </c>
      <c r="H60" s="280" t="str">
        <f xml:space="preserve"> TRIM(UPPER( MID(_INSTRUMENT_TAGS[[#This Row],[INITIAL_DESC]],51,25)))</f>
        <v/>
      </c>
      <c r="I60" s="281"/>
      <c r="J60" s="280" t="str">
        <f>_xlfn.CONCAT(_INSTRUMENT_TAGS[[#This Row],[INITIAL_TAG1]:[INITIAL_TAG2]])</f>
        <v>BB1EM403_RUN_DO</v>
      </c>
      <c r="K60" s="280" t="str">
        <f>TRIM(TRIM(_INSTRUMENT_TAGS[[#This Row],[DESC1]])&amp; " " &amp;TRIM(_INSTRUMENT_TAGS[[#This Row],[DESC2]]) &amp; " " &amp; TRIM(_INSTRUMENT_TAGS[[#This Row],[DESC3]]))</f>
        <v>COMPRESSOR 2 REMOTE RUN</v>
      </c>
    </row>
    <row r="61" spans="1:11" x14ac:dyDescent="0.4">
      <c r="A61" s="280" t="s">
        <v>1098</v>
      </c>
      <c r="B61" s="280" t="s">
        <v>1778</v>
      </c>
      <c r="C61" s="280" t="s">
        <v>1784</v>
      </c>
      <c r="D61" s="281"/>
      <c r="E61" s="280" t="str">
        <f>_xlfn.CONCAT(_INSTRUMENT_TAGS[[#This Row],[INITIAL_TAG1]:[INITIAL_TAG2]])</f>
        <v>BB1EM403_FAULT_ACK_DO</v>
      </c>
      <c r="F61" s="280" t="str">
        <f>TRIM(UPPER( MID(_INSTRUMENT_TAGS[[#This Row],[INITIAL_DESC]],1,25)))</f>
        <v>COMPRESSOR 2</v>
      </c>
      <c r="G61" s="280" t="str">
        <f>TRIM(UPPER( MID(_INSTRUMENT_TAGS[[#This Row],[INITIAL_DESC]],26,25)))</f>
        <v>FAULT ACKNOWLEDGE</v>
      </c>
      <c r="H61" s="280" t="str">
        <f xml:space="preserve"> TRIM(UPPER( MID(_INSTRUMENT_TAGS[[#This Row],[INITIAL_DESC]],51,25)))</f>
        <v/>
      </c>
      <c r="I61" s="281"/>
      <c r="J61" s="280" t="str">
        <f>_xlfn.CONCAT(_INSTRUMENT_TAGS[[#This Row],[INITIAL_TAG1]:[INITIAL_TAG2]])</f>
        <v>BB1EM403_FAULT_ACK_DO</v>
      </c>
      <c r="K61" s="280" t="str">
        <f>TRIM(TRIM(_INSTRUMENT_TAGS[[#This Row],[DESC1]])&amp; " " &amp;TRIM(_INSTRUMENT_TAGS[[#This Row],[DESC2]]) &amp; " " &amp; TRIM(_INSTRUMENT_TAGS[[#This Row],[DESC3]]))</f>
        <v>COMPRESSOR 2 FAULT ACKNOWLEDGE</v>
      </c>
    </row>
    <row r="62" spans="1:11" x14ac:dyDescent="0.4">
      <c r="A62" s="280" t="s">
        <v>125</v>
      </c>
      <c r="B62" s="280" t="s">
        <v>1785</v>
      </c>
      <c r="C62" s="280" t="s">
        <v>1786</v>
      </c>
      <c r="D62" s="281"/>
      <c r="E62" s="280" t="str">
        <f>_xlfn.CONCAT(_INSTRUMENT_TAGS[[#This Row],[INITIAL_TAG1]:[INITIAL_TAG2]])</f>
        <v>BB1CV200_SETPOINT</v>
      </c>
      <c r="F62" s="280" t="str">
        <f>TRIM(UPPER( MID(_INSTRUMENT_TAGS[[#This Row],[INITIAL_DESC]],1,25)))</f>
        <v>STEAM FROM DRUM CONTROL</v>
      </c>
      <c r="G62" s="280" t="str">
        <f>TRIM(UPPER( MID(_INSTRUMENT_TAGS[[#This Row],[INITIAL_DESC]],26,25)))</f>
        <v>VALVE SETPOINT</v>
      </c>
      <c r="H62" s="280" t="str">
        <f xml:space="preserve"> TRIM(UPPER( MID(_INSTRUMENT_TAGS[[#This Row],[INITIAL_DESC]],51,25)))</f>
        <v/>
      </c>
      <c r="I62" s="281"/>
      <c r="J62" s="280" t="str">
        <f>_xlfn.CONCAT(_INSTRUMENT_TAGS[[#This Row],[INITIAL_TAG1]:[INITIAL_TAG2]])</f>
        <v>BB1CV200_SETPOINT</v>
      </c>
      <c r="K62" s="280" t="str">
        <f>TRIM(TRIM(_INSTRUMENT_TAGS[[#This Row],[DESC1]])&amp; " " &amp;TRIM(_INSTRUMENT_TAGS[[#This Row],[DESC2]]) &amp; " " &amp; TRIM(_INSTRUMENT_TAGS[[#This Row],[DESC3]]))</f>
        <v>STEAM FROM DRUM CONTROL VALVE SETPOINT</v>
      </c>
    </row>
    <row r="63" spans="1:11" x14ac:dyDescent="0.4">
      <c r="A63" s="280" t="s">
        <v>125</v>
      </c>
      <c r="B63" s="280" t="s">
        <v>1787</v>
      </c>
      <c r="C63" s="280" t="s">
        <v>1788</v>
      </c>
      <c r="D63" s="281"/>
      <c r="E63" s="280" t="str">
        <f>_xlfn.CONCAT(_INSTRUMENT_TAGS[[#This Row],[INITIAL_TAG1]:[INITIAL_TAG2]])</f>
        <v>BB1CV200_POSITION</v>
      </c>
      <c r="F63" s="280" t="str">
        <f>TRIM(UPPER( MID(_INSTRUMENT_TAGS[[#This Row],[INITIAL_DESC]],1,25)))</f>
        <v>STEAM FROM DRUM CONTROL</v>
      </c>
      <c r="G63" s="280" t="str">
        <f>TRIM(UPPER( MID(_INSTRUMENT_TAGS[[#This Row],[INITIAL_DESC]],26,25)))</f>
        <v>VALVE POSITION</v>
      </c>
      <c r="H63" s="280" t="str">
        <f xml:space="preserve"> TRIM(UPPER( MID(_INSTRUMENT_TAGS[[#This Row],[INITIAL_DESC]],51,25)))</f>
        <v/>
      </c>
      <c r="I63" s="281"/>
      <c r="J63" s="280" t="str">
        <f>_xlfn.CONCAT(_INSTRUMENT_TAGS[[#This Row],[INITIAL_TAG1]:[INITIAL_TAG2]])</f>
        <v>BB1CV200_POSITION</v>
      </c>
      <c r="K63" s="280" t="str">
        <f>TRIM(TRIM(_INSTRUMENT_TAGS[[#This Row],[DESC1]])&amp; " " &amp;TRIM(_INSTRUMENT_TAGS[[#This Row],[DESC2]]) &amp; " " &amp; TRIM(_INSTRUMENT_TAGS[[#This Row],[DESC3]]))</f>
        <v>STEAM FROM DRUM CONTROL VALVE POSITION</v>
      </c>
    </row>
    <row r="64" spans="1:11" x14ac:dyDescent="0.4">
      <c r="A64" s="280" t="s">
        <v>155</v>
      </c>
      <c r="B64" s="280" t="s">
        <v>1785</v>
      </c>
      <c r="C64" s="280" t="s">
        <v>1789</v>
      </c>
      <c r="D64" s="281"/>
      <c r="E64" s="280" t="str">
        <f>_xlfn.CONCAT(_INSTRUMENT_TAGS[[#This Row],[INITIAL_TAG1]:[INITIAL_TAG2]])</f>
        <v>BB1CV001_SETPOINT</v>
      </c>
      <c r="F64" s="280" t="str">
        <f>TRIM(UPPER( MID(_INSTRUMENT_TAGS[[#This Row],[INITIAL_DESC]],1,25)))</f>
        <v>MAKE-UP WATER CONTROL</v>
      </c>
      <c r="G64" s="280" t="str">
        <f>TRIM(UPPER( MID(_INSTRUMENT_TAGS[[#This Row],[INITIAL_DESC]],26,25)))</f>
        <v>VALVE SETPOINT</v>
      </c>
      <c r="H64" s="280" t="str">
        <f xml:space="preserve"> TRIM(UPPER( MID(_INSTRUMENT_TAGS[[#This Row],[INITIAL_DESC]],51,25)))</f>
        <v/>
      </c>
      <c r="I64" s="281"/>
      <c r="J64" s="280" t="str">
        <f>_xlfn.CONCAT(_INSTRUMENT_TAGS[[#This Row],[INITIAL_TAG1]:[INITIAL_TAG2]])</f>
        <v>BB1CV001_SETPOINT</v>
      </c>
      <c r="K64" s="280" t="str">
        <f>TRIM(TRIM(_INSTRUMENT_TAGS[[#This Row],[DESC1]])&amp; " " &amp;TRIM(_INSTRUMENT_TAGS[[#This Row],[DESC2]]) &amp; " " &amp; TRIM(_INSTRUMENT_TAGS[[#This Row],[DESC3]]))</f>
        <v>MAKE-UP WATER CONTROL VALVE SETPOINT</v>
      </c>
    </row>
    <row r="65" spans="1:11" x14ac:dyDescent="0.4">
      <c r="A65" s="280" t="s">
        <v>155</v>
      </c>
      <c r="B65" s="280" t="s">
        <v>1787</v>
      </c>
      <c r="C65" s="280" t="s">
        <v>1790</v>
      </c>
      <c r="D65" s="281"/>
      <c r="E65" s="280" t="str">
        <f>_xlfn.CONCAT(_INSTRUMENT_TAGS[[#This Row],[INITIAL_TAG1]:[INITIAL_TAG2]])</f>
        <v>BB1CV001_POSITION</v>
      </c>
      <c r="F65" s="280" t="str">
        <f>TRIM(UPPER( MID(_INSTRUMENT_TAGS[[#This Row],[INITIAL_DESC]],1,25)))</f>
        <v>MAKE-UP WATER CONTROL</v>
      </c>
      <c r="G65" s="280" t="str">
        <f>TRIM(UPPER( MID(_INSTRUMENT_TAGS[[#This Row],[INITIAL_DESC]],26,25)))</f>
        <v>VALVE POSITION</v>
      </c>
      <c r="H65" s="280" t="str">
        <f xml:space="preserve"> TRIM(UPPER( MID(_INSTRUMENT_TAGS[[#This Row],[INITIAL_DESC]],51,25)))</f>
        <v/>
      </c>
      <c r="I65" s="281"/>
      <c r="J65" s="280" t="str">
        <f>_xlfn.CONCAT(_INSTRUMENT_TAGS[[#This Row],[INITIAL_TAG1]:[INITIAL_TAG2]])</f>
        <v>BB1CV001_POSITION</v>
      </c>
      <c r="K65" s="280" t="str">
        <f>TRIM(TRIM(_INSTRUMENT_TAGS[[#This Row],[DESC1]])&amp; " " &amp;TRIM(_INSTRUMENT_TAGS[[#This Row],[DESC2]]) &amp; " " &amp; TRIM(_INSTRUMENT_TAGS[[#This Row],[DESC3]]))</f>
        <v>MAKE-UP WATER CONTROL VALVE POSITION</v>
      </c>
    </row>
    <row r="66" spans="1:11" x14ac:dyDescent="0.4">
      <c r="A66" s="280" t="s">
        <v>169</v>
      </c>
      <c r="B66" s="280" t="s">
        <v>1785</v>
      </c>
      <c r="C66" s="280" t="s">
        <v>1791</v>
      </c>
      <c r="D66" s="281"/>
      <c r="E66" s="280" t="str">
        <f>_xlfn.CONCAT(_INSTRUMENT_TAGS[[#This Row],[INITIAL_TAG1]:[INITIAL_TAG2]])</f>
        <v>BB1CV002_SETPOINT</v>
      </c>
      <c r="F66" s="280" t="str">
        <f>TRIM(UPPER( MID(_INSTRUMENT_TAGS[[#This Row],[INITIAL_DESC]],1,25)))</f>
        <v>FEED WATER CONTROL VALVE</v>
      </c>
      <c r="G66" s="280" t="str">
        <f>TRIM(UPPER( MID(_INSTRUMENT_TAGS[[#This Row],[INITIAL_DESC]],26,25)))</f>
        <v>SETPOINT</v>
      </c>
      <c r="H66" s="280" t="str">
        <f xml:space="preserve"> TRIM(UPPER( MID(_INSTRUMENT_TAGS[[#This Row],[INITIAL_DESC]],51,25)))</f>
        <v/>
      </c>
      <c r="I66" s="281"/>
      <c r="J66" s="280" t="str">
        <f>_xlfn.CONCAT(_INSTRUMENT_TAGS[[#This Row],[INITIAL_TAG1]:[INITIAL_TAG2]])</f>
        <v>BB1CV002_SETPOINT</v>
      </c>
      <c r="K66" s="280" t="str">
        <f>TRIM(TRIM(_INSTRUMENT_TAGS[[#This Row],[DESC1]])&amp; " " &amp;TRIM(_INSTRUMENT_TAGS[[#This Row],[DESC2]]) &amp; " " &amp; TRIM(_INSTRUMENT_TAGS[[#This Row],[DESC3]]))</f>
        <v>FEED WATER CONTROL VALVE SETPOINT</v>
      </c>
    </row>
    <row r="67" spans="1:11" x14ac:dyDescent="0.4">
      <c r="A67" s="280" t="s">
        <v>169</v>
      </c>
      <c r="B67" s="280" t="s">
        <v>1787</v>
      </c>
      <c r="C67" s="280" t="s">
        <v>1792</v>
      </c>
      <c r="D67" s="281"/>
      <c r="E67" s="280" t="str">
        <f>_xlfn.CONCAT(_INSTRUMENT_TAGS[[#This Row],[INITIAL_TAG1]:[INITIAL_TAG2]])</f>
        <v>BB1CV002_POSITION</v>
      </c>
      <c r="F67" s="280" t="str">
        <f>TRIM(UPPER( MID(_INSTRUMENT_TAGS[[#This Row],[INITIAL_DESC]],1,25)))</f>
        <v>FEED WATER CONTROL VALVE</v>
      </c>
      <c r="G67" s="280" t="str">
        <f>TRIM(UPPER( MID(_INSTRUMENT_TAGS[[#This Row],[INITIAL_DESC]],26,25)))</f>
        <v>POSITION</v>
      </c>
      <c r="H67" s="280" t="str">
        <f xml:space="preserve"> TRIM(UPPER( MID(_INSTRUMENT_TAGS[[#This Row],[INITIAL_DESC]],51,25)))</f>
        <v/>
      </c>
      <c r="I67" s="281"/>
      <c r="J67" s="280" t="str">
        <f>_xlfn.CONCAT(_INSTRUMENT_TAGS[[#This Row],[INITIAL_TAG1]:[INITIAL_TAG2]])</f>
        <v>BB1CV002_POSITION</v>
      </c>
      <c r="K67" s="280" t="str">
        <f>TRIM(TRIM(_INSTRUMENT_TAGS[[#This Row],[DESC1]])&amp; " " &amp;TRIM(_INSTRUMENT_TAGS[[#This Row],[DESC2]]) &amp; " " &amp; TRIM(_INSTRUMENT_TAGS[[#This Row],[DESC3]]))</f>
        <v>FEED WATER CONTROL VALVE POSITION</v>
      </c>
    </row>
    <row r="68" spans="1:11" x14ac:dyDescent="0.4">
      <c r="A68" s="280" t="s">
        <v>512</v>
      </c>
      <c r="B68" s="280" t="s">
        <v>1785</v>
      </c>
      <c r="C68" s="280" t="s">
        <v>1793</v>
      </c>
      <c r="D68" s="281"/>
      <c r="E68" s="280" t="str">
        <f>_xlfn.CONCAT(_INSTRUMENT_TAGS[[#This Row],[INITIAL_TAG1]:[INITIAL_TAG2]])</f>
        <v>BB1DM300_SETPOINT</v>
      </c>
      <c r="F68" s="280" t="str">
        <f>TRIM(UPPER( MID(_INSTRUMENT_TAGS[[#This Row],[INITIAL_DESC]],1,25)))</f>
        <v>TERTIARY AIR DAMPER 1</v>
      </c>
      <c r="G68" s="280" t="str">
        <f>TRIM(UPPER( MID(_INSTRUMENT_TAGS[[#This Row],[INITIAL_DESC]],26,25)))</f>
        <v>SETPOINT</v>
      </c>
      <c r="H68" s="280" t="str">
        <f xml:space="preserve"> TRIM(UPPER( MID(_INSTRUMENT_TAGS[[#This Row],[INITIAL_DESC]],51,25)))</f>
        <v/>
      </c>
      <c r="I68" s="281"/>
      <c r="J68" s="280" t="str">
        <f>_xlfn.CONCAT(_INSTRUMENT_TAGS[[#This Row],[INITIAL_TAG1]:[INITIAL_TAG2]])</f>
        <v>BB1DM300_SETPOINT</v>
      </c>
      <c r="K68" s="280" t="str">
        <f>TRIM(TRIM(_INSTRUMENT_TAGS[[#This Row],[DESC1]])&amp; " " &amp;TRIM(_INSTRUMENT_TAGS[[#This Row],[DESC2]]) &amp; " " &amp; TRIM(_INSTRUMENT_TAGS[[#This Row],[DESC3]]))</f>
        <v>TERTIARY AIR DAMPER 1 SETPOINT</v>
      </c>
    </row>
    <row r="69" spans="1:11" x14ac:dyDescent="0.4">
      <c r="A69" s="280" t="s">
        <v>512</v>
      </c>
      <c r="B69" s="280" t="s">
        <v>1787</v>
      </c>
      <c r="C69" s="280" t="s">
        <v>1794</v>
      </c>
      <c r="D69" s="281"/>
      <c r="E69" s="280" t="str">
        <f>_xlfn.CONCAT(_INSTRUMENT_TAGS[[#This Row],[INITIAL_TAG1]:[INITIAL_TAG2]])</f>
        <v>BB1DM300_POSITION</v>
      </c>
      <c r="F69" s="280" t="str">
        <f>TRIM(UPPER( MID(_INSTRUMENT_TAGS[[#This Row],[INITIAL_DESC]],1,25)))</f>
        <v>TERTIARY AIR DAMPER 1</v>
      </c>
      <c r="G69" s="280" t="str">
        <f>TRIM(UPPER( MID(_INSTRUMENT_TAGS[[#This Row],[INITIAL_DESC]],26,25)))</f>
        <v>POSITION</v>
      </c>
      <c r="H69" s="280" t="str">
        <f xml:space="preserve"> TRIM(UPPER( MID(_INSTRUMENT_TAGS[[#This Row],[INITIAL_DESC]],51,25)))</f>
        <v/>
      </c>
      <c r="I69" s="281"/>
      <c r="J69" s="280" t="str">
        <f>_xlfn.CONCAT(_INSTRUMENT_TAGS[[#This Row],[INITIAL_TAG1]:[INITIAL_TAG2]])</f>
        <v>BB1DM300_POSITION</v>
      </c>
      <c r="K69" s="280" t="str">
        <f>TRIM(TRIM(_INSTRUMENT_TAGS[[#This Row],[DESC1]])&amp; " " &amp;TRIM(_INSTRUMENT_TAGS[[#This Row],[DESC2]]) &amp; " " &amp; TRIM(_INSTRUMENT_TAGS[[#This Row],[DESC3]]))</f>
        <v>TERTIARY AIR DAMPER 1 POSITION</v>
      </c>
    </row>
    <row r="70" spans="1:11" x14ac:dyDescent="0.4">
      <c r="A70" s="280" t="s">
        <v>514</v>
      </c>
      <c r="B70" s="280" t="s">
        <v>1785</v>
      </c>
      <c r="C70" s="280" t="s">
        <v>1795</v>
      </c>
      <c r="D70" s="281"/>
      <c r="E70" s="280" t="str">
        <f>_xlfn.CONCAT(_INSTRUMENT_TAGS[[#This Row],[INITIAL_TAG1]:[INITIAL_TAG2]])</f>
        <v>BB1DM400_SETPOINT</v>
      </c>
      <c r="F70" s="280" t="str">
        <f>TRIM(UPPER( MID(_INSTRUMENT_TAGS[[#This Row],[INITIAL_DESC]],1,25)))</f>
        <v>PRIMARY AIR DAMPER</v>
      </c>
      <c r="G70" s="280" t="str">
        <f>TRIM(UPPER( MID(_INSTRUMENT_TAGS[[#This Row],[INITIAL_DESC]],26,25)))</f>
        <v>SETPOINT</v>
      </c>
      <c r="H70" s="280" t="str">
        <f xml:space="preserve"> TRIM(UPPER( MID(_INSTRUMENT_TAGS[[#This Row],[INITIAL_DESC]],51,25)))</f>
        <v/>
      </c>
      <c r="I70" s="281"/>
      <c r="J70" s="280" t="str">
        <f>_xlfn.CONCAT(_INSTRUMENT_TAGS[[#This Row],[INITIAL_TAG1]:[INITIAL_TAG2]])</f>
        <v>BB1DM400_SETPOINT</v>
      </c>
      <c r="K70" s="280" t="str">
        <f>TRIM(TRIM(_INSTRUMENT_TAGS[[#This Row],[DESC1]])&amp; " " &amp;TRIM(_INSTRUMENT_TAGS[[#This Row],[DESC2]]) &amp; " " &amp; TRIM(_INSTRUMENT_TAGS[[#This Row],[DESC3]]))</f>
        <v>PRIMARY AIR DAMPER SETPOINT</v>
      </c>
    </row>
    <row r="71" spans="1:11" x14ac:dyDescent="0.4">
      <c r="A71" s="280" t="s">
        <v>514</v>
      </c>
      <c r="B71" s="280" t="s">
        <v>1787</v>
      </c>
      <c r="C71" s="280" t="s">
        <v>1796</v>
      </c>
      <c r="D71" s="281"/>
      <c r="E71" s="280" t="str">
        <f>_xlfn.CONCAT(_INSTRUMENT_TAGS[[#This Row],[INITIAL_TAG1]:[INITIAL_TAG2]])</f>
        <v>BB1DM400_POSITION</v>
      </c>
      <c r="F71" s="280" t="str">
        <f>TRIM(UPPER( MID(_INSTRUMENT_TAGS[[#This Row],[INITIAL_DESC]],1,25)))</f>
        <v>PRIMARY AIR DAMPER</v>
      </c>
      <c r="G71" s="280" t="str">
        <f>TRIM(UPPER( MID(_INSTRUMENT_TAGS[[#This Row],[INITIAL_DESC]],26,25)))</f>
        <v>POSITION</v>
      </c>
      <c r="H71" s="280" t="str">
        <f xml:space="preserve"> TRIM(UPPER( MID(_INSTRUMENT_TAGS[[#This Row],[INITIAL_DESC]],51,25)))</f>
        <v/>
      </c>
      <c r="I71" s="281"/>
      <c r="J71" s="280" t="str">
        <f>_xlfn.CONCAT(_INSTRUMENT_TAGS[[#This Row],[INITIAL_TAG1]:[INITIAL_TAG2]])</f>
        <v>BB1DM400_POSITION</v>
      </c>
      <c r="K71" s="280" t="str">
        <f>TRIM(TRIM(_INSTRUMENT_TAGS[[#This Row],[DESC1]])&amp; " " &amp;TRIM(_INSTRUMENT_TAGS[[#This Row],[DESC2]]) &amp; " " &amp; TRIM(_INSTRUMENT_TAGS[[#This Row],[DESC3]]))</f>
        <v>PRIMARY AIR DAMPER POSITION</v>
      </c>
    </row>
    <row r="72" spans="1:11" x14ac:dyDescent="0.4">
      <c r="A72" s="280" t="s">
        <v>516</v>
      </c>
      <c r="B72" s="280" t="s">
        <v>1785</v>
      </c>
      <c r="C72" s="280" t="s">
        <v>1797</v>
      </c>
      <c r="D72" s="281"/>
      <c r="E72" s="280" t="str">
        <f>_xlfn.CONCAT(_INSTRUMENT_TAGS[[#This Row],[INITIAL_TAG1]:[INITIAL_TAG2]])</f>
        <v>BB1DM550_SETPOINT</v>
      </c>
      <c r="F72" s="280" t="str">
        <f>TRIM(UPPER( MID(_INSTRUMENT_TAGS[[#This Row],[INITIAL_DESC]],1,25)))</f>
        <v>RECIRCULATION GAS DAMPER</v>
      </c>
      <c r="G72" s="280" t="str">
        <f>TRIM(UPPER( MID(_INSTRUMENT_TAGS[[#This Row],[INITIAL_DESC]],26,25)))</f>
        <v>SETPOINT</v>
      </c>
      <c r="H72" s="280" t="str">
        <f xml:space="preserve"> TRIM(UPPER( MID(_INSTRUMENT_TAGS[[#This Row],[INITIAL_DESC]],51,25)))</f>
        <v/>
      </c>
      <c r="I72" s="281"/>
      <c r="J72" s="280" t="str">
        <f>_xlfn.CONCAT(_INSTRUMENT_TAGS[[#This Row],[INITIAL_TAG1]:[INITIAL_TAG2]])</f>
        <v>BB1DM550_SETPOINT</v>
      </c>
      <c r="K72" s="280" t="str">
        <f>TRIM(TRIM(_INSTRUMENT_TAGS[[#This Row],[DESC1]])&amp; " " &amp;TRIM(_INSTRUMENT_TAGS[[#This Row],[DESC2]]) &amp; " " &amp; TRIM(_INSTRUMENT_TAGS[[#This Row],[DESC3]]))</f>
        <v>RECIRCULATION GAS DAMPER SETPOINT</v>
      </c>
    </row>
    <row r="73" spans="1:11" x14ac:dyDescent="0.4">
      <c r="A73" s="280" t="s">
        <v>516</v>
      </c>
      <c r="B73" s="280" t="s">
        <v>1787</v>
      </c>
      <c r="C73" s="280" t="s">
        <v>1798</v>
      </c>
      <c r="D73" s="281"/>
      <c r="E73" s="280" t="str">
        <f>_xlfn.CONCAT(_INSTRUMENT_TAGS[[#This Row],[INITIAL_TAG1]:[INITIAL_TAG2]])</f>
        <v>BB1DM550_POSITION</v>
      </c>
      <c r="F73" s="280" t="str">
        <f>TRIM(UPPER( MID(_INSTRUMENT_TAGS[[#This Row],[INITIAL_DESC]],1,25)))</f>
        <v>RECIRCULATION GAS DAMPER</v>
      </c>
      <c r="G73" s="280" t="str">
        <f>TRIM(UPPER( MID(_INSTRUMENT_TAGS[[#This Row],[INITIAL_DESC]],26,25)))</f>
        <v>POSITION</v>
      </c>
      <c r="H73" s="280" t="str">
        <f xml:space="preserve"> TRIM(UPPER( MID(_INSTRUMENT_TAGS[[#This Row],[INITIAL_DESC]],51,25)))</f>
        <v/>
      </c>
      <c r="I73" s="281"/>
      <c r="J73" s="280" t="str">
        <f>_xlfn.CONCAT(_INSTRUMENT_TAGS[[#This Row],[INITIAL_TAG1]:[INITIAL_TAG2]])</f>
        <v>BB1DM550_POSITION</v>
      </c>
      <c r="K73" s="280" t="str">
        <f>TRIM(TRIM(_INSTRUMENT_TAGS[[#This Row],[DESC1]])&amp; " " &amp;TRIM(_INSTRUMENT_TAGS[[#This Row],[DESC2]]) &amp; " " &amp; TRIM(_INSTRUMENT_TAGS[[#This Row],[DESC3]]))</f>
        <v>RECIRCULATION GAS DAMPER POSITION</v>
      </c>
    </row>
    <row r="74" spans="1:11" x14ac:dyDescent="0.4">
      <c r="A74" s="280" t="s">
        <v>519</v>
      </c>
      <c r="B74" s="280" t="s">
        <v>1785</v>
      </c>
      <c r="C74" s="280" t="s">
        <v>1799</v>
      </c>
      <c r="D74" s="281"/>
      <c r="E74" s="280" t="str">
        <f>_xlfn.CONCAT(_INSTRUMENT_TAGS[[#This Row],[INITIAL_TAG1]:[INITIAL_TAG2]])</f>
        <v>BB1DM301_SETPOINT</v>
      </c>
      <c r="F74" s="280" t="str">
        <f>TRIM(UPPER( MID(_INSTRUMENT_TAGS[[#This Row],[INITIAL_DESC]],1,25)))</f>
        <v>SECONDARY AIR DAMPER 4</v>
      </c>
      <c r="G74" s="280" t="str">
        <f>TRIM(UPPER( MID(_INSTRUMENT_TAGS[[#This Row],[INITIAL_DESC]],26,25)))</f>
        <v>SETPOINT</v>
      </c>
      <c r="H74" s="280" t="str">
        <f xml:space="preserve"> TRIM(UPPER( MID(_INSTRUMENT_TAGS[[#This Row],[INITIAL_DESC]],51,25)))</f>
        <v/>
      </c>
      <c r="I74" s="281"/>
      <c r="J74" s="280" t="str">
        <f>_xlfn.CONCAT(_INSTRUMENT_TAGS[[#This Row],[INITIAL_TAG1]:[INITIAL_TAG2]])</f>
        <v>BB1DM301_SETPOINT</v>
      </c>
      <c r="K74" s="280" t="str">
        <f>TRIM(TRIM(_INSTRUMENT_TAGS[[#This Row],[DESC1]])&amp; " " &amp;TRIM(_INSTRUMENT_TAGS[[#This Row],[DESC2]]) &amp; " " &amp; TRIM(_INSTRUMENT_TAGS[[#This Row],[DESC3]]))</f>
        <v>SECONDARY AIR DAMPER 4 SETPOINT</v>
      </c>
    </row>
    <row r="75" spans="1:11" x14ac:dyDescent="0.4">
      <c r="A75" s="280" t="s">
        <v>519</v>
      </c>
      <c r="B75" s="280" t="s">
        <v>1787</v>
      </c>
      <c r="C75" s="280" t="s">
        <v>1800</v>
      </c>
      <c r="D75" s="281"/>
      <c r="E75" s="280" t="str">
        <f>_xlfn.CONCAT(_INSTRUMENT_TAGS[[#This Row],[INITIAL_TAG1]:[INITIAL_TAG2]])</f>
        <v>BB1DM301_POSITION</v>
      </c>
      <c r="F75" s="280" t="str">
        <f>TRIM(UPPER( MID(_INSTRUMENT_TAGS[[#This Row],[INITIAL_DESC]],1,25)))</f>
        <v>SECONDARY AIR DAMPER 4</v>
      </c>
      <c r="G75" s="280" t="str">
        <f>TRIM(UPPER( MID(_INSTRUMENT_TAGS[[#This Row],[INITIAL_DESC]],26,25)))</f>
        <v>POSITION</v>
      </c>
      <c r="H75" s="280" t="str">
        <f xml:space="preserve"> TRIM(UPPER( MID(_INSTRUMENT_TAGS[[#This Row],[INITIAL_DESC]],51,25)))</f>
        <v/>
      </c>
      <c r="I75" s="281"/>
      <c r="J75" s="280" t="str">
        <f>_xlfn.CONCAT(_INSTRUMENT_TAGS[[#This Row],[INITIAL_TAG1]:[INITIAL_TAG2]])</f>
        <v>BB1DM301_POSITION</v>
      </c>
      <c r="K75" s="280" t="str">
        <f>TRIM(TRIM(_INSTRUMENT_TAGS[[#This Row],[DESC1]])&amp; " " &amp;TRIM(_INSTRUMENT_TAGS[[#This Row],[DESC2]]) &amp; " " &amp; TRIM(_INSTRUMENT_TAGS[[#This Row],[DESC3]]))</f>
        <v>SECONDARY AIR DAMPER 4 POSITION</v>
      </c>
    </row>
    <row r="76" spans="1:11" x14ac:dyDescent="0.4">
      <c r="A76" s="280" t="s">
        <v>522</v>
      </c>
      <c r="B76" s="280" t="s">
        <v>1785</v>
      </c>
      <c r="C76" s="280" t="s">
        <v>1801</v>
      </c>
      <c r="D76" s="281"/>
      <c r="E76" s="280" t="str">
        <f>_xlfn.CONCAT(_INSTRUMENT_TAGS[[#This Row],[INITIAL_TAG1]:[INITIAL_TAG2]])</f>
        <v>BB1DM302_SETPOINT</v>
      </c>
      <c r="F76" s="280" t="str">
        <f>TRIM(UPPER( MID(_INSTRUMENT_TAGS[[#This Row],[INITIAL_DESC]],1,25)))</f>
        <v>SECONDARY AIR DAMPER 3</v>
      </c>
      <c r="G76" s="280" t="str">
        <f>TRIM(UPPER( MID(_INSTRUMENT_TAGS[[#This Row],[INITIAL_DESC]],26,25)))</f>
        <v>SETPOINT</v>
      </c>
      <c r="H76" s="280" t="str">
        <f xml:space="preserve"> TRIM(UPPER( MID(_INSTRUMENT_TAGS[[#This Row],[INITIAL_DESC]],51,25)))</f>
        <v/>
      </c>
      <c r="I76" s="281"/>
      <c r="J76" s="280" t="str">
        <f>_xlfn.CONCAT(_INSTRUMENT_TAGS[[#This Row],[INITIAL_TAG1]:[INITIAL_TAG2]])</f>
        <v>BB1DM302_SETPOINT</v>
      </c>
      <c r="K76" s="280" t="str">
        <f>TRIM(TRIM(_INSTRUMENT_TAGS[[#This Row],[DESC1]])&amp; " " &amp;TRIM(_INSTRUMENT_TAGS[[#This Row],[DESC2]]) &amp; " " &amp; TRIM(_INSTRUMENT_TAGS[[#This Row],[DESC3]]))</f>
        <v>SECONDARY AIR DAMPER 3 SETPOINT</v>
      </c>
    </row>
    <row r="77" spans="1:11" x14ac:dyDescent="0.4">
      <c r="A77" s="280" t="s">
        <v>522</v>
      </c>
      <c r="B77" s="280" t="s">
        <v>1787</v>
      </c>
      <c r="C77" s="280" t="s">
        <v>1802</v>
      </c>
      <c r="D77" s="281"/>
      <c r="E77" s="280" t="str">
        <f>_xlfn.CONCAT(_INSTRUMENT_TAGS[[#This Row],[INITIAL_TAG1]:[INITIAL_TAG2]])</f>
        <v>BB1DM302_POSITION</v>
      </c>
      <c r="F77" s="280" t="str">
        <f>TRIM(UPPER( MID(_INSTRUMENT_TAGS[[#This Row],[INITIAL_DESC]],1,25)))</f>
        <v>SECONDARY AIR DAMPER 3</v>
      </c>
      <c r="G77" s="280" t="str">
        <f>TRIM(UPPER( MID(_INSTRUMENT_TAGS[[#This Row],[INITIAL_DESC]],26,25)))</f>
        <v>POSITION</v>
      </c>
      <c r="H77" s="280" t="str">
        <f xml:space="preserve"> TRIM(UPPER( MID(_INSTRUMENT_TAGS[[#This Row],[INITIAL_DESC]],51,25)))</f>
        <v/>
      </c>
      <c r="I77" s="281"/>
      <c r="J77" s="280" t="str">
        <f>_xlfn.CONCAT(_INSTRUMENT_TAGS[[#This Row],[INITIAL_TAG1]:[INITIAL_TAG2]])</f>
        <v>BB1DM302_POSITION</v>
      </c>
      <c r="K77" s="280" t="str">
        <f>TRIM(TRIM(_INSTRUMENT_TAGS[[#This Row],[DESC1]])&amp; " " &amp;TRIM(_INSTRUMENT_TAGS[[#This Row],[DESC2]]) &amp; " " &amp; TRIM(_INSTRUMENT_TAGS[[#This Row],[DESC3]]))</f>
        <v>SECONDARY AIR DAMPER 3 POSITION</v>
      </c>
    </row>
    <row r="78" spans="1:11" x14ac:dyDescent="0.4">
      <c r="A78" s="280" t="s">
        <v>525</v>
      </c>
      <c r="B78" s="280" t="s">
        <v>1785</v>
      </c>
      <c r="C78" s="280" t="s">
        <v>1803</v>
      </c>
      <c r="D78" s="281"/>
      <c r="E78" s="280" t="str">
        <f>_xlfn.CONCAT(_INSTRUMENT_TAGS[[#This Row],[INITIAL_TAG1]:[INITIAL_TAG2]])</f>
        <v>BB1DM304_SETPOINT</v>
      </c>
      <c r="F78" s="280" t="str">
        <f>TRIM(UPPER( MID(_INSTRUMENT_TAGS[[#This Row],[INITIAL_DESC]],1,25)))</f>
        <v>SECONDARY AIR DAMPER 1</v>
      </c>
      <c r="G78" s="280" t="str">
        <f>TRIM(UPPER( MID(_INSTRUMENT_TAGS[[#This Row],[INITIAL_DESC]],26,25)))</f>
        <v>SETPOINT</v>
      </c>
      <c r="H78" s="280" t="str">
        <f xml:space="preserve"> TRIM(UPPER( MID(_INSTRUMENT_TAGS[[#This Row],[INITIAL_DESC]],51,25)))</f>
        <v/>
      </c>
      <c r="I78" s="281"/>
      <c r="J78" s="280" t="str">
        <f>_xlfn.CONCAT(_INSTRUMENT_TAGS[[#This Row],[INITIAL_TAG1]:[INITIAL_TAG2]])</f>
        <v>BB1DM304_SETPOINT</v>
      </c>
      <c r="K78" s="280" t="str">
        <f>TRIM(TRIM(_INSTRUMENT_TAGS[[#This Row],[DESC1]])&amp; " " &amp;TRIM(_INSTRUMENT_TAGS[[#This Row],[DESC2]]) &amp; " " &amp; TRIM(_INSTRUMENT_TAGS[[#This Row],[DESC3]]))</f>
        <v>SECONDARY AIR DAMPER 1 SETPOINT</v>
      </c>
    </row>
    <row r="79" spans="1:11" x14ac:dyDescent="0.4">
      <c r="A79" s="280" t="s">
        <v>525</v>
      </c>
      <c r="B79" s="280" t="s">
        <v>1787</v>
      </c>
      <c r="C79" s="280" t="s">
        <v>1804</v>
      </c>
      <c r="D79" s="281"/>
      <c r="E79" s="280" t="str">
        <f>_xlfn.CONCAT(_INSTRUMENT_TAGS[[#This Row],[INITIAL_TAG1]:[INITIAL_TAG2]])</f>
        <v>BB1DM304_POSITION</v>
      </c>
      <c r="F79" s="280" t="str">
        <f>TRIM(UPPER( MID(_INSTRUMENT_TAGS[[#This Row],[INITIAL_DESC]],1,25)))</f>
        <v>SECONDARY AIR DAMPER 1</v>
      </c>
      <c r="G79" s="280" t="str">
        <f>TRIM(UPPER( MID(_INSTRUMENT_TAGS[[#This Row],[INITIAL_DESC]],26,25)))</f>
        <v>POSITION</v>
      </c>
      <c r="H79" s="280" t="str">
        <f xml:space="preserve"> TRIM(UPPER( MID(_INSTRUMENT_TAGS[[#This Row],[INITIAL_DESC]],51,25)))</f>
        <v/>
      </c>
      <c r="I79" s="281"/>
      <c r="J79" s="280" t="str">
        <f>_xlfn.CONCAT(_INSTRUMENT_TAGS[[#This Row],[INITIAL_TAG1]:[INITIAL_TAG2]])</f>
        <v>BB1DM304_POSITION</v>
      </c>
      <c r="K79" s="280" t="str">
        <f>TRIM(TRIM(_INSTRUMENT_TAGS[[#This Row],[DESC1]])&amp; " " &amp;TRIM(_INSTRUMENT_TAGS[[#This Row],[DESC2]]) &amp; " " &amp; TRIM(_INSTRUMENT_TAGS[[#This Row],[DESC3]]))</f>
        <v>SECONDARY AIR DAMPER 1 POSITION</v>
      </c>
    </row>
    <row r="80" spans="1:11" x14ac:dyDescent="0.4">
      <c r="A80" s="280" t="s">
        <v>528</v>
      </c>
      <c r="B80" s="280" t="s">
        <v>1785</v>
      </c>
      <c r="C80" s="280" t="s">
        <v>1805</v>
      </c>
      <c r="D80" s="281"/>
      <c r="E80" s="280" t="str">
        <f>_xlfn.CONCAT(_INSTRUMENT_TAGS[[#This Row],[INITIAL_TAG1]:[INITIAL_TAG2]])</f>
        <v>BB1DM303_SETPOINT</v>
      </c>
      <c r="F80" s="280" t="str">
        <f>TRIM(UPPER( MID(_INSTRUMENT_TAGS[[#This Row],[INITIAL_DESC]],1,25)))</f>
        <v>SECONDARY AIR DAMPER 2</v>
      </c>
      <c r="G80" s="280" t="str">
        <f>TRIM(UPPER( MID(_INSTRUMENT_TAGS[[#This Row],[INITIAL_DESC]],26,25)))</f>
        <v>SETPOINT</v>
      </c>
      <c r="H80" s="280" t="str">
        <f xml:space="preserve"> TRIM(UPPER( MID(_INSTRUMENT_TAGS[[#This Row],[INITIAL_DESC]],51,25)))</f>
        <v/>
      </c>
      <c r="I80" s="281"/>
      <c r="J80" s="280" t="str">
        <f>_xlfn.CONCAT(_INSTRUMENT_TAGS[[#This Row],[INITIAL_TAG1]:[INITIAL_TAG2]])</f>
        <v>BB1DM303_SETPOINT</v>
      </c>
      <c r="K80" s="280" t="str">
        <f>TRIM(TRIM(_INSTRUMENT_TAGS[[#This Row],[DESC1]])&amp; " " &amp;TRIM(_INSTRUMENT_TAGS[[#This Row],[DESC2]]) &amp; " " &amp; TRIM(_INSTRUMENT_TAGS[[#This Row],[DESC3]]))</f>
        <v>SECONDARY AIR DAMPER 2 SETPOINT</v>
      </c>
    </row>
    <row r="81" spans="1:11" x14ac:dyDescent="0.4">
      <c r="A81" s="280" t="s">
        <v>528</v>
      </c>
      <c r="B81" s="280" t="s">
        <v>1787</v>
      </c>
      <c r="C81" s="280" t="s">
        <v>1806</v>
      </c>
      <c r="D81" s="281"/>
      <c r="E81" s="280" t="str">
        <f>_xlfn.CONCAT(_INSTRUMENT_TAGS[[#This Row],[INITIAL_TAG1]:[INITIAL_TAG2]])</f>
        <v>BB1DM303_POSITION</v>
      </c>
      <c r="F81" s="280" t="str">
        <f>TRIM(UPPER( MID(_INSTRUMENT_TAGS[[#This Row],[INITIAL_DESC]],1,25)))</f>
        <v>SECONDARY AIR DAMPER 2</v>
      </c>
      <c r="G81" s="280" t="str">
        <f>TRIM(UPPER( MID(_INSTRUMENT_TAGS[[#This Row],[INITIAL_DESC]],26,25)))</f>
        <v>POSITION</v>
      </c>
      <c r="H81" s="280" t="str">
        <f xml:space="preserve"> TRIM(UPPER( MID(_INSTRUMENT_TAGS[[#This Row],[INITIAL_DESC]],51,25)))</f>
        <v/>
      </c>
      <c r="I81" s="281"/>
      <c r="J81" s="280" t="str">
        <f>_xlfn.CONCAT(_INSTRUMENT_TAGS[[#This Row],[INITIAL_TAG1]:[INITIAL_TAG2]])</f>
        <v>BB1DM303_POSITION</v>
      </c>
      <c r="K81" s="280" t="str">
        <f>TRIM(TRIM(_INSTRUMENT_TAGS[[#This Row],[DESC1]])&amp; " " &amp;TRIM(_INSTRUMENT_TAGS[[#This Row],[DESC2]]) &amp; " " &amp; TRIM(_INSTRUMENT_TAGS[[#This Row],[DESC3]]))</f>
        <v>SECONDARY AIR DAMPER 2 POSITION</v>
      </c>
    </row>
    <row r="82" spans="1:11" x14ac:dyDescent="0.4">
      <c r="A82" s="280" t="s">
        <v>544</v>
      </c>
      <c r="B82" s="280" t="s">
        <v>1785</v>
      </c>
      <c r="C82" s="280" t="s">
        <v>1807</v>
      </c>
      <c r="D82" s="281"/>
      <c r="E82" s="280" t="str">
        <f>_xlfn.CONCAT(_INSTRUMENT_TAGS[[#This Row],[INITIAL_TAG1]:[INITIAL_TAG2]])</f>
        <v>BB1CV004_SETPOINT</v>
      </c>
      <c r="F82" s="280" t="str">
        <f>TRIM(UPPER( MID(_INSTRUMENT_TAGS[[#This Row],[INITIAL_DESC]],1,25)))</f>
        <v>PRIMARY AIR PREHEATER</v>
      </c>
      <c r="G82" s="280" t="str">
        <f>TRIM(UPPER( MID(_INSTRUMENT_TAGS[[#This Row],[INITIAL_DESC]],26,25)))</f>
        <v>CONTROL VALVE SETPOINT</v>
      </c>
      <c r="H82" s="280" t="str">
        <f xml:space="preserve"> TRIM(UPPER( MID(_INSTRUMENT_TAGS[[#This Row],[INITIAL_DESC]],51,25)))</f>
        <v/>
      </c>
      <c r="I82" s="281"/>
      <c r="J82" s="280" t="str">
        <f>_xlfn.CONCAT(_INSTRUMENT_TAGS[[#This Row],[INITIAL_TAG1]:[INITIAL_TAG2]])</f>
        <v>BB1CV004_SETPOINT</v>
      </c>
      <c r="K82" s="280" t="str">
        <f>TRIM(TRIM(_INSTRUMENT_TAGS[[#This Row],[DESC1]])&amp; " " &amp;TRIM(_INSTRUMENT_TAGS[[#This Row],[DESC2]]) &amp; " " &amp; TRIM(_INSTRUMENT_TAGS[[#This Row],[DESC3]]))</f>
        <v>PRIMARY AIR PREHEATER CONTROL VALVE SETPOINT</v>
      </c>
    </row>
    <row r="83" spans="1:11" x14ac:dyDescent="0.4">
      <c r="A83" s="280" t="s">
        <v>544</v>
      </c>
      <c r="B83" s="280" t="s">
        <v>1787</v>
      </c>
      <c r="C83" s="280" t="s">
        <v>1808</v>
      </c>
      <c r="D83" s="281"/>
      <c r="E83" s="280" t="str">
        <f>_xlfn.CONCAT(_INSTRUMENT_TAGS[[#This Row],[INITIAL_TAG1]:[INITIAL_TAG2]])</f>
        <v>BB1CV004_POSITION</v>
      </c>
      <c r="F83" s="280" t="str">
        <f>TRIM(UPPER( MID(_INSTRUMENT_TAGS[[#This Row],[INITIAL_DESC]],1,25)))</f>
        <v>PRIMARY AIR PREHEATER</v>
      </c>
      <c r="G83" s="280" t="str">
        <f>TRIM(UPPER( MID(_INSTRUMENT_TAGS[[#This Row],[INITIAL_DESC]],26,25)))</f>
        <v>CONTROL VALVE POSITION</v>
      </c>
      <c r="H83" s="280" t="str">
        <f xml:space="preserve"> TRIM(UPPER( MID(_INSTRUMENT_TAGS[[#This Row],[INITIAL_DESC]],51,25)))</f>
        <v/>
      </c>
      <c r="I83" s="281"/>
      <c r="J83" s="280" t="str">
        <f>_xlfn.CONCAT(_INSTRUMENT_TAGS[[#This Row],[INITIAL_TAG1]:[INITIAL_TAG2]])</f>
        <v>BB1CV004_POSITION</v>
      </c>
      <c r="K83" s="280" t="str">
        <f>TRIM(TRIM(_INSTRUMENT_TAGS[[#This Row],[DESC1]])&amp; " " &amp;TRIM(_INSTRUMENT_TAGS[[#This Row],[DESC2]]) &amp; " " &amp; TRIM(_INSTRUMENT_TAGS[[#This Row],[DESC3]]))</f>
        <v>PRIMARY AIR PREHEATER CONTROL VALVE POSITION</v>
      </c>
    </row>
    <row r="84" spans="1:11" x14ac:dyDescent="0.4">
      <c r="A84" s="280" t="s">
        <v>766</v>
      </c>
      <c r="B84" s="280" t="s">
        <v>1785</v>
      </c>
      <c r="C84" s="280" t="s">
        <v>1809</v>
      </c>
      <c r="D84" s="281"/>
      <c r="E84" s="280" t="str">
        <f>_xlfn.CONCAT(_INSTRUMENT_TAGS[[#This Row],[INITIAL_TAG1]:[INITIAL_TAG2]])</f>
        <v>BB1CV402_SETPOINT</v>
      </c>
      <c r="F84" s="280" t="str">
        <f>TRIM(UPPER( MID(_INSTRUMENT_TAGS[[#This Row],[INITIAL_DESC]],1,25)))</f>
        <v>FUEL CHUTE B CARRYING</v>
      </c>
      <c r="G84" s="280" t="str">
        <f>TRIM(UPPER( MID(_INSTRUMENT_TAGS[[#This Row],[INITIAL_DESC]],26,25)))</f>
        <v>AIR CONTROL VALVE 2</v>
      </c>
      <c r="H84" s="280" t="str">
        <f xml:space="preserve"> TRIM(UPPER( MID(_INSTRUMENT_TAGS[[#This Row],[INITIAL_DESC]],51,25)))</f>
        <v>SETPOINT</v>
      </c>
      <c r="I84" s="281"/>
      <c r="J84" s="280" t="str">
        <f>_xlfn.CONCAT(_INSTRUMENT_TAGS[[#This Row],[INITIAL_TAG1]:[INITIAL_TAG2]])</f>
        <v>BB1CV402_SETPOINT</v>
      </c>
      <c r="K84" s="280" t="str">
        <f>TRIM(TRIM(_INSTRUMENT_TAGS[[#This Row],[DESC1]])&amp; " " &amp;TRIM(_INSTRUMENT_TAGS[[#This Row],[DESC2]]) &amp; " " &amp; TRIM(_INSTRUMENT_TAGS[[#This Row],[DESC3]]))</f>
        <v>FUEL CHUTE B CARRYING AIR CONTROL VALVE 2 SETPOINT</v>
      </c>
    </row>
    <row r="85" spans="1:11" x14ac:dyDescent="0.4">
      <c r="A85" s="280" t="s">
        <v>766</v>
      </c>
      <c r="B85" s="280" t="s">
        <v>1787</v>
      </c>
      <c r="C85" s="280" t="s">
        <v>1810</v>
      </c>
      <c r="D85" s="281"/>
      <c r="E85" s="280" t="str">
        <f>_xlfn.CONCAT(_INSTRUMENT_TAGS[[#This Row],[INITIAL_TAG1]:[INITIAL_TAG2]])</f>
        <v>BB1CV402_POSITION</v>
      </c>
      <c r="F85" s="280" t="str">
        <f>TRIM(UPPER( MID(_INSTRUMENT_TAGS[[#This Row],[INITIAL_DESC]],1,25)))</f>
        <v>FUEL CHUTE B CARRYING</v>
      </c>
      <c r="G85" s="280" t="str">
        <f>TRIM(UPPER( MID(_INSTRUMENT_TAGS[[#This Row],[INITIAL_DESC]],26,25)))</f>
        <v>AIR CONTROL VALVE 2</v>
      </c>
      <c r="H85" s="280" t="str">
        <f xml:space="preserve"> TRIM(UPPER( MID(_INSTRUMENT_TAGS[[#This Row],[INITIAL_DESC]],51,25)))</f>
        <v>POSITION</v>
      </c>
      <c r="I85" s="281"/>
      <c r="J85" s="280" t="str">
        <f>_xlfn.CONCAT(_INSTRUMENT_TAGS[[#This Row],[INITIAL_TAG1]:[INITIAL_TAG2]])</f>
        <v>BB1CV402_POSITION</v>
      </c>
      <c r="K85" s="280" t="str">
        <f>TRIM(TRIM(_INSTRUMENT_TAGS[[#This Row],[DESC1]])&amp; " " &amp;TRIM(_INSTRUMENT_TAGS[[#This Row],[DESC2]]) &amp; " " &amp; TRIM(_INSTRUMENT_TAGS[[#This Row],[DESC3]]))</f>
        <v>FUEL CHUTE B CARRYING AIR CONTROL VALVE 2 POSITION</v>
      </c>
    </row>
    <row r="86" spans="1:11" x14ac:dyDescent="0.4">
      <c r="A86" s="280" t="s">
        <v>768</v>
      </c>
      <c r="B86" s="280" t="s">
        <v>1785</v>
      </c>
      <c r="C86" s="280" t="s">
        <v>1811</v>
      </c>
      <c r="D86" s="281"/>
      <c r="E86" s="280" t="str">
        <f>_xlfn.CONCAT(_INSTRUMENT_TAGS[[#This Row],[INITIAL_TAG1]:[INITIAL_TAG2]])</f>
        <v>BB1CV403_SETPOINT</v>
      </c>
      <c r="F86" s="280" t="str">
        <f>TRIM(UPPER( MID(_INSTRUMENT_TAGS[[#This Row],[INITIAL_DESC]],1,25)))</f>
        <v>FUEL CHUTE A CARRYING</v>
      </c>
      <c r="G86" s="280" t="str">
        <f>TRIM(UPPER( MID(_INSTRUMENT_TAGS[[#This Row],[INITIAL_DESC]],26,25)))</f>
        <v>AIR CONTROL VALVE 1</v>
      </c>
      <c r="H86" s="280" t="str">
        <f xml:space="preserve"> TRIM(UPPER( MID(_INSTRUMENT_TAGS[[#This Row],[INITIAL_DESC]],51,25)))</f>
        <v>SETPOINT</v>
      </c>
      <c r="I86" s="281"/>
      <c r="J86" s="280" t="str">
        <f>_xlfn.CONCAT(_INSTRUMENT_TAGS[[#This Row],[INITIAL_TAG1]:[INITIAL_TAG2]])</f>
        <v>BB1CV403_SETPOINT</v>
      </c>
      <c r="K86" s="280" t="str">
        <f>TRIM(TRIM(_INSTRUMENT_TAGS[[#This Row],[DESC1]])&amp; " " &amp;TRIM(_INSTRUMENT_TAGS[[#This Row],[DESC2]]) &amp; " " &amp; TRIM(_INSTRUMENT_TAGS[[#This Row],[DESC3]]))</f>
        <v>FUEL CHUTE A CARRYING AIR CONTROL VALVE 1 SETPOINT</v>
      </c>
    </row>
    <row r="87" spans="1:11" x14ac:dyDescent="0.4">
      <c r="A87" s="280" t="s">
        <v>768</v>
      </c>
      <c r="B87" s="280" t="s">
        <v>1787</v>
      </c>
      <c r="C87" s="280" t="s">
        <v>1812</v>
      </c>
      <c r="D87" s="281"/>
      <c r="E87" s="280" t="str">
        <f>_xlfn.CONCAT(_INSTRUMENT_TAGS[[#This Row],[INITIAL_TAG1]:[INITIAL_TAG2]])</f>
        <v>BB1CV403_POSITION</v>
      </c>
      <c r="F87" s="280" t="str">
        <f>TRIM(UPPER( MID(_INSTRUMENT_TAGS[[#This Row],[INITIAL_DESC]],1,25)))</f>
        <v>FUEL CHUTE A CARRYING</v>
      </c>
      <c r="G87" s="280" t="str">
        <f>TRIM(UPPER( MID(_INSTRUMENT_TAGS[[#This Row],[INITIAL_DESC]],26,25)))</f>
        <v>AIR CONTROL VALVE 1</v>
      </c>
      <c r="H87" s="280" t="str">
        <f xml:space="preserve"> TRIM(UPPER( MID(_INSTRUMENT_TAGS[[#This Row],[INITIAL_DESC]],51,25)))</f>
        <v>POSITION</v>
      </c>
      <c r="I87" s="281"/>
      <c r="J87" s="280" t="str">
        <f>_xlfn.CONCAT(_INSTRUMENT_TAGS[[#This Row],[INITIAL_TAG1]:[INITIAL_TAG2]])</f>
        <v>BB1CV403_POSITION</v>
      </c>
      <c r="K87" s="280" t="str">
        <f>TRIM(TRIM(_INSTRUMENT_TAGS[[#This Row],[DESC1]])&amp; " " &amp;TRIM(_INSTRUMENT_TAGS[[#This Row],[DESC2]]) &amp; " " &amp; TRIM(_INSTRUMENT_TAGS[[#This Row],[DESC3]]))</f>
        <v>FUEL CHUTE A CARRYING AIR CONTROL VALVE 1 POSITION</v>
      </c>
    </row>
    <row r="88" spans="1:11" x14ac:dyDescent="0.4">
      <c r="A88" s="280" t="s">
        <v>107</v>
      </c>
      <c r="C88" s="280" t="s">
        <v>108</v>
      </c>
      <c r="D88" s="281"/>
      <c r="E88" s="280" t="str">
        <f>_xlfn.CONCAT(_INSTRUMENT_TAGS[[#This Row],[INITIAL_TAG1]:[INITIAL_TAG2]])</f>
        <v>BB1PT200</v>
      </c>
      <c r="F88" s="280" t="str">
        <f>TRIM(UPPER( MID(_INSTRUMENT_TAGS[[#This Row],[INITIAL_DESC]],1,25)))</f>
        <v>FEED WATER TANK PRESSURE</v>
      </c>
      <c r="G88" s="280" t="str">
        <f>TRIM(UPPER( MID(_INSTRUMENT_TAGS[[#This Row],[INITIAL_DESC]],26,25)))</f>
        <v/>
      </c>
      <c r="H88" s="280" t="str">
        <f xml:space="preserve"> TRIM(UPPER( MID(_INSTRUMENT_TAGS[[#This Row],[INITIAL_DESC]],51,25)))</f>
        <v/>
      </c>
      <c r="I88" s="281"/>
      <c r="J88" s="280" t="str">
        <f>_xlfn.CONCAT(_INSTRUMENT_TAGS[[#This Row],[INITIAL_TAG1]:[INITIAL_TAG2]])</f>
        <v>BB1PT200</v>
      </c>
      <c r="K88" s="280" t="str">
        <f>TRIM(TRIM(_INSTRUMENT_TAGS[[#This Row],[DESC1]])&amp; " " &amp;TRIM(_INSTRUMENT_TAGS[[#This Row],[DESC2]]) &amp; " " &amp; TRIM(_INSTRUMENT_TAGS[[#This Row],[DESC3]]))</f>
        <v>FEED WATER TANK PRESSURE</v>
      </c>
    </row>
    <row r="89" spans="1:11" x14ac:dyDescent="0.4">
      <c r="A89" s="280" t="s">
        <v>112</v>
      </c>
      <c r="C89" s="280" t="s">
        <v>113</v>
      </c>
      <c r="D89" s="281"/>
      <c r="E89" s="280" t="str">
        <f>_xlfn.CONCAT(_INSTRUMENT_TAGS[[#This Row],[INITIAL_TAG1]:[INITIAL_TAG2]])</f>
        <v>BB1LT001</v>
      </c>
      <c r="F89" s="280" t="str">
        <f>TRIM(UPPER( MID(_INSTRUMENT_TAGS[[#This Row],[INITIAL_DESC]],1,25)))</f>
        <v>FEED WATER TANK LEVEL 1</v>
      </c>
      <c r="G89" s="280" t="str">
        <f>TRIM(UPPER( MID(_INSTRUMENT_TAGS[[#This Row],[INITIAL_DESC]],26,25)))</f>
        <v/>
      </c>
      <c r="H89" s="280" t="str">
        <f xml:space="preserve"> TRIM(UPPER( MID(_INSTRUMENT_TAGS[[#This Row],[INITIAL_DESC]],51,25)))</f>
        <v/>
      </c>
      <c r="I89" s="281"/>
      <c r="J89" s="280" t="str">
        <f>_xlfn.CONCAT(_INSTRUMENT_TAGS[[#This Row],[INITIAL_TAG1]:[INITIAL_TAG2]])</f>
        <v>BB1LT001</v>
      </c>
      <c r="K89" s="280" t="str">
        <f>TRIM(TRIM(_INSTRUMENT_TAGS[[#This Row],[DESC1]])&amp; " " &amp;TRIM(_INSTRUMENT_TAGS[[#This Row],[DESC2]]) &amp; " " &amp; TRIM(_INSTRUMENT_TAGS[[#This Row],[DESC3]]))</f>
        <v>FEED WATER TANK LEVEL 1</v>
      </c>
    </row>
    <row r="90" spans="1:11" x14ac:dyDescent="0.4">
      <c r="A90" s="280" t="s">
        <v>115</v>
      </c>
      <c r="C90" s="280" t="s">
        <v>116</v>
      </c>
      <c r="D90" s="281"/>
      <c r="E90" s="280" t="str">
        <f>_xlfn.CONCAT(_INSTRUMENT_TAGS[[#This Row],[INITIAL_TAG1]:[INITIAL_TAG2]])</f>
        <v>BB1LT002</v>
      </c>
      <c r="F90" s="280" t="str">
        <f>TRIM(UPPER( MID(_INSTRUMENT_TAGS[[#This Row],[INITIAL_DESC]],1,25)))</f>
        <v>FEED WATER TANK LEVEL 2</v>
      </c>
      <c r="G90" s="280" t="str">
        <f>TRIM(UPPER( MID(_INSTRUMENT_TAGS[[#This Row],[INITIAL_DESC]],26,25)))</f>
        <v/>
      </c>
      <c r="H90" s="280" t="str">
        <f xml:space="preserve"> TRIM(UPPER( MID(_INSTRUMENT_TAGS[[#This Row],[INITIAL_DESC]],51,25)))</f>
        <v/>
      </c>
      <c r="I90" s="281"/>
      <c r="J90" s="280" t="str">
        <f>_xlfn.CONCAT(_INSTRUMENT_TAGS[[#This Row],[INITIAL_TAG1]:[INITIAL_TAG2]])</f>
        <v>BB1LT002</v>
      </c>
      <c r="K90" s="280" t="str">
        <f>TRIM(TRIM(_INSTRUMENT_TAGS[[#This Row],[DESC1]])&amp; " " &amp;TRIM(_INSTRUMENT_TAGS[[#This Row],[DESC2]]) &amp; " " &amp; TRIM(_INSTRUMENT_TAGS[[#This Row],[DESC3]]))</f>
        <v>FEED WATER TANK LEVEL 2</v>
      </c>
    </row>
    <row r="91" spans="1:11" x14ac:dyDescent="0.4">
      <c r="A91" s="280" t="s">
        <v>118</v>
      </c>
      <c r="C91" s="280" t="s">
        <v>1813</v>
      </c>
      <c r="D91" s="281"/>
      <c r="E91" s="280" t="str">
        <f>_xlfn.CONCAT(_INSTRUMENT_TAGS[[#This Row],[INITIAL_TAG1]:[INITIAL_TAG2]])</f>
        <v>BB1PT005</v>
      </c>
      <c r="F91" s="280" t="str">
        <f>TRIM(UPPER( MID(_INSTRUMENT_TAGS[[#This Row],[INITIAL_DESC]],1,25)))</f>
        <v>FEED WATER PRESSURE</v>
      </c>
      <c r="G91" s="280" t="str">
        <f>TRIM(UPPER( MID(_INSTRUMENT_TAGS[[#This Row],[INITIAL_DESC]],26,25)))</f>
        <v>AFTER VALVE</v>
      </c>
      <c r="H91" s="280" t="str">
        <f xml:space="preserve"> TRIM(UPPER( MID(_INSTRUMENT_TAGS[[#This Row],[INITIAL_DESC]],51,25)))</f>
        <v/>
      </c>
      <c r="I91" s="281"/>
      <c r="J91" s="280" t="str">
        <f>_xlfn.CONCAT(_INSTRUMENT_TAGS[[#This Row],[INITIAL_TAG1]:[INITIAL_TAG2]])</f>
        <v>BB1PT005</v>
      </c>
      <c r="K91" s="280" t="str">
        <f>TRIM(TRIM(_INSTRUMENT_TAGS[[#This Row],[DESC1]])&amp; " " &amp;TRIM(_INSTRUMENT_TAGS[[#This Row],[DESC2]]) &amp; " " &amp; TRIM(_INSTRUMENT_TAGS[[#This Row],[DESC3]]))</f>
        <v>FEED WATER PRESSURE AFTER VALVE</v>
      </c>
    </row>
    <row r="92" spans="1:11" x14ac:dyDescent="0.4">
      <c r="A92" s="280" t="s">
        <v>121</v>
      </c>
      <c r="C92" s="280" t="s">
        <v>1814</v>
      </c>
      <c r="D92" s="281"/>
      <c r="E92" s="280" t="str">
        <f>_xlfn.CONCAT(_INSTRUMENT_TAGS[[#This Row],[INITIAL_TAG1]:[INITIAL_TAG2]])</f>
        <v>BB1FT001</v>
      </c>
      <c r="F92" s="280" t="str">
        <f>TRIM(UPPER( MID(_INSTRUMENT_TAGS[[#This Row],[INITIAL_DESC]],1,25)))</f>
        <v>FEED WATER FLOW</v>
      </c>
      <c r="G92" s="280" t="str">
        <f>TRIM(UPPER( MID(_INSTRUMENT_TAGS[[#This Row],[INITIAL_DESC]],26,25)))</f>
        <v>AND CONTROL</v>
      </c>
      <c r="H92" s="280" t="str">
        <f xml:space="preserve"> TRIM(UPPER( MID(_INSTRUMENT_TAGS[[#This Row],[INITIAL_DESC]],51,25)))</f>
        <v/>
      </c>
      <c r="I92" s="281"/>
      <c r="J92" s="280" t="str">
        <f>_xlfn.CONCAT(_INSTRUMENT_TAGS[[#This Row],[INITIAL_TAG1]:[INITIAL_TAG2]])</f>
        <v>BB1FT001</v>
      </c>
      <c r="K92" s="280" t="str">
        <f>TRIM(TRIM(_INSTRUMENT_TAGS[[#This Row],[DESC1]])&amp; " " &amp;TRIM(_INSTRUMENT_TAGS[[#This Row],[DESC2]]) &amp; " " &amp; TRIM(_INSTRUMENT_TAGS[[#This Row],[DESC3]]))</f>
        <v>FEED WATER FLOW AND CONTROL</v>
      </c>
    </row>
    <row r="93" spans="1:11" x14ac:dyDescent="0.4">
      <c r="A93" s="280" t="s">
        <v>130</v>
      </c>
      <c r="C93" s="280" t="s">
        <v>131</v>
      </c>
      <c r="D93" s="281"/>
      <c r="E93" s="280" t="str">
        <f>_xlfn.CONCAT(_INSTRUMENT_TAGS[[#This Row],[INITIAL_TAG1]:[INITIAL_TAG2]])</f>
        <v>BB1TT001</v>
      </c>
      <c r="F93" s="280" t="str">
        <f>TRIM(UPPER( MID(_INSTRUMENT_TAGS[[#This Row],[INITIAL_DESC]],1,25)))</f>
        <v>FEED WATER TEMPERATURE</v>
      </c>
      <c r="G93" s="280" t="str">
        <f>TRIM(UPPER( MID(_INSTRUMENT_TAGS[[#This Row],[INITIAL_DESC]],26,25)))</f>
        <v/>
      </c>
      <c r="H93" s="280" t="str">
        <f xml:space="preserve"> TRIM(UPPER( MID(_INSTRUMENT_TAGS[[#This Row],[INITIAL_DESC]],51,25)))</f>
        <v/>
      </c>
      <c r="I93" s="281"/>
      <c r="J93" s="280" t="str">
        <f>_xlfn.CONCAT(_INSTRUMENT_TAGS[[#This Row],[INITIAL_TAG1]:[INITIAL_TAG2]])</f>
        <v>BB1TT001</v>
      </c>
      <c r="K93" s="280" t="str">
        <f>TRIM(TRIM(_INSTRUMENT_TAGS[[#This Row],[DESC1]])&amp; " " &amp;TRIM(_INSTRUMENT_TAGS[[#This Row],[DESC2]]) &amp; " " &amp; TRIM(_INSTRUMENT_TAGS[[#This Row],[DESC3]]))</f>
        <v>FEED WATER TEMPERATURE</v>
      </c>
    </row>
    <row r="94" spans="1:11" x14ac:dyDescent="0.4">
      <c r="A94" s="280" t="s">
        <v>137</v>
      </c>
      <c r="C94" s="280" t="s">
        <v>1815</v>
      </c>
      <c r="D94" s="281"/>
      <c r="E94" s="280" t="str">
        <f>_xlfn.CONCAT(_INSTRUMENT_TAGS[[#This Row],[INITIAL_TAG1]:[INITIAL_TAG2]])</f>
        <v>BB1TT002</v>
      </c>
      <c r="F94" s="280" t="str">
        <f>TRIM(UPPER( MID(_INSTRUMENT_TAGS[[#This Row],[INITIAL_DESC]],1,25)))</f>
        <v>FEED WATER PUMP 2</v>
      </c>
      <c r="G94" s="280" t="str">
        <f>TRIM(UPPER( MID(_INSTRUMENT_TAGS[[#This Row],[INITIAL_DESC]],26,25)))</f>
        <v>BEARING TEMPERATURE</v>
      </c>
      <c r="H94" s="280" t="str">
        <f xml:space="preserve"> TRIM(UPPER( MID(_INSTRUMENT_TAGS[[#This Row],[INITIAL_DESC]],51,25)))</f>
        <v/>
      </c>
      <c r="I94" s="281"/>
      <c r="J94" s="280" t="str">
        <f>_xlfn.CONCAT(_INSTRUMENT_TAGS[[#This Row],[INITIAL_TAG1]:[INITIAL_TAG2]])</f>
        <v>BB1TT002</v>
      </c>
      <c r="K94" s="280" t="str">
        <f>TRIM(TRIM(_INSTRUMENT_TAGS[[#This Row],[DESC1]])&amp; " " &amp;TRIM(_INSTRUMENT_TAGS[[#This Row],[DESC2]]) &amp; " " &amp; TRIM(_INSTRUMENT_TAGS[[#This Row],[DESC3]]))</f>
        <v>FEED WATER PUMP 2 BEARING TEMPERATURE</v>
      </c>
    </row>
    <row r="95" spans="1:11" x14ac:dyDescent="0.4">
      <c r="A95" s="280" t="s">
        <v>147</v>
      </c>
      <c r="C95" s="280" t="s">
        <v>1816</v>
      </c>
      <c r="D95" s="281"/>
      <c r="E95" s="280" t="str">
        <f>_xlfn.CONCAT(_INSTRUMENT_TAGS[[#This Row],[INITIAL_TAG1]:[INITIAL_TAG2]])</f>
        <v>BB1PT004</v>
      </c>
      <c r="F95" s="280" t="str">
        <f>TRIM(UPPER( MID(_INSTRUMENT_TAGS[[#This Row],[INITIAL_DESC]],1,25)))</f>
        <v>FEED WATER PRESSURE</v>
      </c>
      <c r="G95" s="280" t="str">
        <f>TRIM(UPPER( MID(_INSTRUMENT_TAGS[[#This Row],[INITIAL_DESC]],26,25)))</f>
        <v>BEFORE VALVE</v>
      </c>
      <c r="H95" s="280" t="str">
        <f xml:space="preserve"> TRIM(UPPER( MID(_INSTRUMENT_TAGS[[#This Row],[INITIAL_DESC]],51,25)))</f>
        <v/>
      </c>
      <c r="I95" s="281"/>
      <c r="J95" s="280" t="str">
        <f>_xlfn.CONCAT(_INSTRUMENT_TAGS[[#This Row],[INITIAL_TAG1]:[INITIAL_TAG2]])</f>
        <v>BB1PT004</v>
      </c>
      <c r="K95" s="280" t="str">
        <f>TRIM(TRIM(_INSTRUMENT_TAGS[[#This Row],[DESC1]])&amp; " " &amp;TRIM(_INSTRUMENT_TAGS[[#This Row],[DESC2]]) &amp; " " &amp; TRIM(_INSTRUMENT_TAGS[[#This Row],[DESC3]]))</f>
        <v>FEED WATER PRESSURE BEFORE VALVE</v>
      </c>
    </row>
    <row r="96" spans="1:11" x14ac:dyDescent="0.4">
      <c r="A96" s="280" t="s">
        <v>153</v>
      </c>
      <c r="C96" s="280" t="s">
        <v>1817</v>
      </c>
      <c r="D96" s="281"/>
      <c r="E96" s="280" t="str">
        <f>_xlfn.CONCAT(_INSTRUMENT_TAGS[[#This Row],[INITIAL_TAG1]:[INITIAL_TAG2]])</f>
        <v>BB1PT002</v>
      </c>
      <c r="F96" s="280" t="str">
        <f>TRIM(UPPER( MID(_INSTRUMENT_TAGS[[#This Row],[INITIAL_DESC]],1,25)))</f>
        <v>FEED WATER PUMP 2</v>
      </c>
      <c r="G96" s="280" t="str">
        <f>TRIM(UPPER( MID(_INSTRUMENT_TAGS[[#This Row],[INITIAL_DESC]],26,25)))</f>
        <v>PRESSURE SIDE PRESSURE</v>
      </c>
      <c r="H96" s="280" t="str">
        <f xml:space="preserve"> TRIM(UPPER( MID(_INSTRUMENT_TAGS[[#This Row],[INITIAL_DESC]],51,25)))</f>
        <v/>
      </c>
      <c r="I96" s="281"/>
      <c r="J96" s="280" t="str">
        <f>_xlfn.CONCAT(_INSTRUMENT_TAGS[[#This Row],[INITIAL_TAG1]:[INITIAL_TAG2]])</f>
        <v>BB1PT002</v>
      </c>
      <c r="K96" s="280" t="str">
        <f>TRIM(TRIM(_INSTRUMENT_TAGS[[#This Row],[DESC1]])&amp; " " &amp;TRIM(_INSTRUMENT_TAGS[[#This Row],[DESC2]]) &amp; " " &amp; TRIM(_INSTRUMENT_TAGS[[#This Row],[DESC3]]))</f>
        <v>FEED WATER PUMP 2 PRESSURE SIDE PRESSURE</v>
      </c>
    </row>
    <row r="97" spans="1:11" x14ac:dyDescent="0.4">
      <c r="A97" s="280" t="s">
        <v>158</v>
      </c>
      <c r="C97" s="280" t="s">
        <v>159</v>
      </c>
      <c r="D97" s="281"/>
      <c r="E97" s="280" t="str">
        <f>_xlfn.CONCAT(_INSTRUMENT_TAGS[[#This Row],[INITIAL_TAG1]:[INITIAL_TAG2]])</f>
        <v>BB1PT006</v>
      </c>
      <c r="F97" s="280" t="str">
        <f>TRIM(UPPER( MID(_INSTRUMENT_TAGS[[#This Row],[INITIAL_DESC]],1,25)))</f>
        <v>FW SUCTION LINE STRAINER</v>
      </c>
      <c r="G97" s="280" t="str">
        <f>TRIM(UPPER( MID(_INSTRUMENT_TAGS[[#This Row],[INITIAL_DESC]],26,25)))</f>
        <v>PRESSURE DIFF.</v>
      </c>
      <c r="H97" s="280" t="str">
        <f xml:space="preserve"> TRIM(UPPER( MID(_INSTRUMENT_TAGS[[#This Row],[INITIAL_DESC]],51,25)))</f>
        <v/>
      </c>
      <c r="I97" s="281"/>
      <c r="J97" s="280" t="str">
        <f>_xlfn.CONCAT(_INSTRUMENT_TAGS[[#This Row],[INITIAL_TAG1]:[INITIAL_TAG2]])</f>
        <v>BB1PT006</v>
      </c>
      <c r="K97" s="280" t="str">
        <f>TRIM(TRIM(_INSTRUMENT_TAGS[[#This Row],[DESC1]])&amp; " " &amp;TRIM(_INSTRUMENT_TAGS[[#This Row],[DESC2]]) &amp; " " &amp; TRIM(_INSTRUMENT_TAGS[[#This Row],[DESC3]]))</f>
        <v>FW SUCTION LINE STRAINER PRESSURE DIFF.</v>
      </c>
    </row>
    <row r="98" spans="1:11" x14ac:dyDescent="0.4">
      <c r="A98" s="280" t="s">
        <v>163</v>
      </c>
      <c r="C98" s="280" t="s">
        <v>159</v>
      </c>
      <c r="D98" s="281"/>
      <c r="E98" s="280" t="str">
        <f>_xlfn.CONCAT(_INSTRUMENT_TAGS[[#This Row],[INITIAL_TAG1]:[INITIAL_TAG2]])</f>
        <v>BB1PT007</v>
      </c>
      <c r="F98" s="280" t="str">
        <f>TRIM(UPPER( MID(_INSTRUMENT_TAGS[[#This Row],[INITIAL_DESC]],1,25)))</f>
        <v>FW SUCTION LINE STRAINER</v>
      </c>
      <c r="G98" s="280" t="str">
        <f>TRIM(UPPER( MID(_INSTRUMENT_TAGS[[#This Row],[INITIAL_DESC]],26,25)))</f>
        <v>PRESSURE DIFF.</v>
      </c>
      <c r="H98" s="280" t="str">
        <f xml:space="preserve"> TRIM(UPPER( MID(_INSTRUMENT_TAGS[[#This Row],[INITIAL_DESC]],51,25)))</f>
        <v/>
      </c>
      <c r="I98" s="281"/>
      <c r="J98" s="280" t="str">
        <f>_xlfn.CONCAT(_INSTRUMENT_TAGS[[#This Row],[INITIAL_TAG1]:[INITIAL_TAG2]])</f>
        <v>BB1PT007</v>
      </c>
      <c r="K98" s="280" t="str">
        <f>TRIM(TRIM(_INSTRUMENT_TAGS[[#This Row],[DESC1]])&amp; " " &amp;TRIM(_INSTRUMENT_TAGS[[#This Row],[DESC2]]) &amp; " " &amp; TRIM(_INSTRUMENT_TAGS[[#This Row],[DESC3]]))</f>
        <v>FW SUCTION LINE STRAINER PRESSURE DIFF.</v>
      </c>
    </row>
    <row r="99" spans="1:11" x14ac:dyDescent="0.4">
      <c r="A99" s="280" t="s">
        <v>164</v>
      </c>
      <c r="C99" s="280" t="s">
        <v>1818</v>
      </c>
      <c r="D99" s="281"/>
      <c r="E99" s="280" t="str">
        <f>_xlfn.CONCAT(_INSTRUMENT_TAGS[[#This Row],[INITIAL_TAG1]:[INITIAL_TAG2]])</f>
        <v>BB1TT005</v>
      </c>
      <c r="F99" s="280" t="str">
        <f>TRIM(UPPER( MID(_INSTRUMENT_TAGS[[#This Row],[INITIAL_DESC]],1,25)))</f>
        <v>FW PUMP 2 MOTOR</v>
      </c>
      <c r="G99" s="280" t="str">
        <f>TRIM(UPPER( MID(_INSTRUMENT_TAGS[[#This Row],[INITIAL_DESC]],26,25)))</f>
        <v>WINDING TEMPERATURE</v>
      </c>
      <c r="H99" s="280" t="str">
        <f xml:space="preserve"> TRIM(UPPER( MID(_INSTRUMENT_TAGS[[#This Row],[INITIAL_DESC]],51,25)))</f>
        <v/>
      </c>
      <c r="I99" s="281"/>
      <c r="J99" s="280" t="str">
        <f>_xlfn.CONCAT(_INSTRUMENT_TAGS[[#This Row],[INITIAL_TAG1]:[INITIAL_TAG2]])</f>
        <v>BB1TT005</v>
      </c>
      <c r="K99" s="280" t="str">
        <f>TRIM(TRIM(_INSTRUMENT_TAGS[[#This Row],[DESC1]])&amp; " " &amp;TRIM(_INSTRUMENT_TAGS[[#This Row],[DESC2]]) &amp; " " &amp; TRIM(_INSTRUMENT_TAGS[[#This Row],[DESC3]]))</f>
        <v>FW PUMP 2 MOTOR WINDING TEMPERATURE</v>
      </c>
    </row>
    <row r="100" spans="1:11" x14ac:dyDescent="0.4">
      <c r="A100" s="280" t="s">
        <v>166</v>
      </c>
      <c r="C100" s="280" t="s">
        <v>1819</v>
      </c>
      <c r="D100" s="281"/>
      <c r="E100" s="280" t="str">
        <f>_xlfn.CONCAT(_INSTRUMENT_TAGS[[#This Row],[INITIAL_TAG1]:[INITIAL_TAG2]])</f>
        <v>BB1PT001</v>
      </c>
      <c r="F100" s="280" t="str">
        <f>TRIM(UPPER( MID(_INSTRUMENT_TAGS[[#This Row],[INITIAL_DESC]],1,25)))</f>
        <v>FEED WATER PUMP 1</v>
      </c>
      <c r="G100" s="280" t="str">
        <f>TRIM(UPPER( MID(_INSTRUMENT_TAGS[[#This Row],[INITIAL_DESC]],26,25)))</f>
        <v>PRESSURE SIDE PRESSURE</v>
      </c>
      <c r="H100" s="280" t="str">
        <f xml:space="preserve"> TRIM(UPPER( MID(_INSTRUMENT_TAGS[[#This Row],[INITIAL_DESC]],51,25)))</f>
        <v/>
      </c>
      <c r="I100" s="281"/>
      <c r="J100" s="280" t="str">
        <f>_xlfn.CONCAT(_INSTRUMENT_TAGS[[#This Row],[INITIAL_TAG1]:[INITIAL_TAG2]])</f>
        <v>BB1PT001</v>
      </c>
      <c r="K100" s="280" t="str">
        <f>TRIM(TRIM(_INSTRUMENT_TAGS[[#This Row],[DESC1]])&amp; " " &amp;TRIM(_INSTRUMENT_TAGS[[#This Row],[DESC2]]) &amp; " " &amp; TRIM(_INSTRUMENT_TAGS[[#This Row],[DESC3]]))</f>
        <v>FEED WATER PUMP 1 PRESSURE SIDE PRESSURE</v>
      </c>
    </row>
    <row r="101" spans="1:11" x14ac:dyDescent="0.4">
      <c r="A101" s="280" t="s">
        <v>171</v>
      </c>
      <c r="C101" s="280" t="s">
        <v>1820</v>
      </c>
      <c r="D101" s="281"/>
      <c r="E101" s="280" t="str">
        <f>_xlfn.CONCAT(_INSTRUMENT_TAGS[[#This Row],[INITIAL_TAG1]:[INITIAL_TAG2]])</f>
        <v>BB1TT004</v>
      </c>
      <c r="F101" s="280" t="str">
        <f>TRIM(UPPER( MID(_INSTRUMENT_TAGS[[#This Row],[INITIAL_DESC]],1,25)))</f>
        <v>FW PUMP 1 MOTOR</v>
      </c>
      <c r="G101" s="280" t="str">
        <f>TRIM(UPPER( MID(_INSTRUMENT_TAGS[[#This Row],[INITIAL_DESC]],26,25)))</f>
        <v>WINDING TEMPERATURE</v>
      </c>
      <c r="H101" s="280" t="str">
        <f xml:space="preserve"> TRIM(UPPER( MID(_INSTRUMENT_TAGS[[#This Row],[INITIAL_DESC]],51,25)))</f>
        <v/>
      </c>
      <c r="I101" s="281"/>
      <c r="J101" s="280" t="str">
        <f>_xlfn.CONCAT(_INSTRUMENT_TAGS[[#This Row],[INITIAL_TAG1]:[INITIAL_TAG2]])</f>
        <v>BB1TT004</v>
      </c>
      <c r="K101" s="280" t="str">
        <f>TRIM(TRIM(_INSTRUMENT_TAGS[[#This Row],[DESC1]])&amp; " " &amp;TRIM(_INSTRUMENT_TAGS[[#This Row],[DESC2]]) &amp; " " &amp; TRIM(_INSTRUMENT_TAGS[[#This Row],[DESC3]]))</f>
        <v>FW PUMP 1 MOTOR WINDING TEMPERATURE</v>
      </c>
    </row>
    <row r="102" spans="1:11" x14ac:dyDescent="0.4">
      <c r="A102" s="280" t="s">
        <v>173</v>
      </c>
      <c r="C102" s="280" t="s">
        <v>1821</v>
      </c>
      <c r="D102" s="281"/>
      <c r="E102" s="280" t="str">
        <f>_xlfn.CONCAT(_INSTRUMENT_TAGS[[#This Row],[INITIAL_TAG1]:[INITIAL_TAG2]])</f>
        <v>BB1TT003</v>
      </c>
      <c r="F102" s="280" t="str">
        <f>TRIM(UPPER( MID(_INSTRUMENT_TAGS[[#This Row],[INITIAL_DESC]],1,25)))</f>
        <v>FW PUMP 1 MOTOR</v>
      </c>
      <c r="G102" s="280" t="str">
        <f>TRIM(UPPER( MID(_INSTRUMENT_TAGS[[#This Row],[INITIAL_DESC]],26,25)))</f>
        <v>BEARING TEMPERATURE</v>
      </c>
      <c r="H102" s="280" t="str">
        <f xml:space="preserve"> TRIM(UPPER( MID(_INSTRUMENT_TAGS[[#This Row],[INITIAL_DESC]],51,25)))</f>
        <v/>
      </c>
      <c r="I102" s="281"/>
      <c r="J102" s="280" t="str">
        <f>_xlfn.CONCAT(_INSTRUMENT_TAGS[[#This Row],[INITIAL_TAG1]:[INITIAL_TAG2]])</f>
        <v>BB1TT003</v>
      </c>
      <c r="K102" s="280" t="str">
        <f>TRIM(TRIM(_INSTRUMENT_TAGS[[#This Row],[DESC1]])&amp; " " &amp;TRIM(_INSTRUMENT_TAGS[[#This Row],[DESC2]]) &amp; " " &amp; TRIM(_INSTRUMENT_TAGS[[#This Row],[DESC3]]))</f>
        <v>FW PUMP 1 MOTOR BEARING TEMPERATURE</v>
      </c>
    </row>
    <row r="103" spans="1:11" x14ac:dyDescent="0.4">
      <c r="A103" s="280" t="s">
        <v>200</v>
      </c>
      <c r="C103" s="280" t="s">
        <v>1822</v>
      </c>
      <c r="D103" s="281"/>
      <c r="E103" s="280" t="str">
        <f>_xlfn.CONCAT(_INSTRUMENT_TAGS[[#This Row],[INITIAL_TAG1]:[INITIAL_TAG2]])</f>
        <v>BB1TT008</v>
      </c>
      <c r="F103" s="280" t="str">
        <f>TRIM(UPPER( MID(_INSTRUMENT_TAGS[[#This Row],[INITIAL_DESC]],1,25)))</f>
        <v>TEMPERATURE AFTER</v>
      </c>
      <c r="G103" s="280" t="str">
        <f>TRIM(UPPER( MID(_INSTRUMENT_TAGS[[#This Row],[INITIAL_DESC]],26,25)))</f>
        <v>ECONOMIZER</v>
      </c>
      <c r="H103" s="280" t="str">
        <f xml:space="preserve"> TRIM(UPPER( MID(_INSTRUMENT_TAGS[[#This Row],[INITIAL_DESC]],51,25)))</f>
        <v/>
      </c>
      <c r="I103" s="281"/>
      <c r="J103" s="280" t="str">
        <f>_xlfn.CONCAT(_INSTRUMENT_TAGS[[#This Row],[INITIAL_TAG1]:[INITIAL_TAG2]])</f>
        <v>BB1TT008</v>
      </c>
      <c r="K103" s="280" t="str">
        <f>TRIM(TRIM(_INSTRUMENT_TAGS[[#This Row],[DESC1]])&amp; " " &amp;TRIM(_INSTRUMENT_TAGS[[#This Row],[DESC2]]) &amp; " " &amp; TRIM(_INSTRUMENT_TAGS[[#This Row],[DESC3]]))</f>
        <v>TEMPERATURE AFTER ECONOMIZER</v>
      </c>
    </row>
    <row r="104" spans="1:11" x14ac:dyDescent="0.4">
      <c r="A104" s="280" t="s">
        <v>211</v>
      </c>
      <c r="C104" s="280" t="s">
        <v>1823</v>
      </c>
      <c r="D104" s="281"/>
      <c r="E104" s="280" t="str">
        <f>_xlfn.CONCAT(_INSTRUMENT_TAGS[[#This Row],[INITIAL_TAG1]:[INITIAL_TAG2]])</f>
        <v>BB1FT200</v>
      </c>
      <c r="F104" s="280" t="str">
        <f>TRIM(UPPER( MID(_INSTRUMENT_TAGS[[#This Row],[INITIAL_DESC]],1,25)))</f>
        <v>HEATING STEAM TO FEED</v>
      </c>
      <c r="G104" s="280" t="str">
        <f>TRIM(UPPER( MID(_INSTRUMENT_TAGS[[#This Row],[INITIAL_DESC]],26,25)))</f>
        <v>WATER TANK FLOW</v>
      </c>
      <c r="H104" s="280" t="str">
        <f xml:space="preserve"> TRIM(UPPER( MID(_INSTRUMENT_TAGS[[#This Row],[INITIAL_DESC]],51,25)))</f>
        <v>MEASUREMENT</v>
      </c>
      <c r="I104" s="281"/>
      <c r="J104" s="280" t="str">
        <f>_xlfn.CONCAT(_INSTRUMENT_TAGS[[#This Row],[INITIAL_TAG1]:[INITIAL_TAG2]])</f>
        <v>BB1FT200</v>
      </c>
      <c r="K104" s="280" t="str">
        <f>TRIM(TRIM(_INSTRUMENT_TAGS[[#This Row],[DESC1]])&amp; " " &amp;TRIM(_INSTRUMENT_TAGS[[#This Row],[DESC2]]) &amp; " " &amp; TRIM(_INSTRUMENT_TAGS[[#This Row],[DESC3]]))</f>
        <v>HEATING STEAM TO FEED WATER TANK FLOW MEASUREMENT</v>
      </c>
    </row>
    <row r="105" spans="1:11" x14ac:dyDescent="0.4">
      <c r="A105" s="280" t="s">
        <v>222</v>
      </c>
      <c r="C105" s="280" t="s">
        <v>1824</v>
      </c>
      <c r="D105" s="281"/>
      <c r="E105" s="280" t="str">
        <f>_xlfn.CONCAT(_INSTRUMENT_TAGS[[#This Row],[INITIAL_TAG1]:[INITIAL_TAG2]])</f>
        <v>BB1TT009</v>
      </c>
      <c r="F105" s="280" t="str">
        <f>TRIM(UPPER( MID(_INSTRUMENT_TAGS[[#This Row],[INITIAL_DESC]],1,25)))</f>
        <v>TEMPERATURE BEFORE</v>
      </c>
      <c r="G105" s="280" t="str">
        <f>TRIM(UPPER( MID(_INSTRUMENT_TAGS[[#This Row],[INITIAL_DESC]],26,25)))</f>
        <v>ECONOMIZER</v>
      </c>
      <c r="H105" s="280" t="str">
        <f xml:space="preserve"> TRIM(UPPER( MID(_INSTRUMENT_TAGS[[#This Row],[INITIAL_DESC]],51,25)))</f>
        <v/>
      </c>
      <c r="I105" s="281"/>
      <c r="J105" s="280" t="str">
        <f>_xlfn.CONCAT(_INSTRUMENT_TAGS[[#This Row],[INITIAL_TAG1]:[INITIAL_TAG2]])</f>
        <v>BB1TT009</v>
      </c>
      <c r="K105" s="280" t="str">
        <f>TRIM(TRIM(_INSTRUMENT_TAGS[[#This Row],[DESC1]])&amp; " " &amp;TRIM(_INSTRUMENT_TAGS[[#This Row],[DESC2]]) &amp; " " &amp; TRIM(_INSTRUMENT_TAGS[[#This Row],[DESC3]]))</f>
        <v>TEMPERATURE BEFORE ECONOMIZER</v>
      </c>
    </row>
    <row r="106" spans="1:11" x14ac:dyDescent="0.4">
      <c r="A106" s="280" t="s">
        <v>253</v>
      </c>
      <c r="C106" s="280" t="s">
        <v>254</v>
      </c>
      <c r="D106" s="281"/>
      <c r="E106" s="280" t="str">
        <f>_xlfn.CONCAT(_INSTRUMENT_TAGS[[#This Row],[INITIAL_TAG1]:[INITIAL_TAG2]])</f>
        <v>BB1TT200</v>
      </c>
      <c r="F106" s="280" t="str">
        <f>TRIM(UPPER( MID(_INSTRUMENT_TAGS[[#This Row],[INITIAL_DESC]],1,25)))</f>
        <v>MAIN STEAM TEMPERATURE</v>
      </c>
      <c r="G106" s="280" t="str">
        <f>TRIM(UPPER( MID(_INSTRUMENT_TAGS[[#This Row],[INITIAL_DESC]],26,25)))</f>
        <v/>
      </c>
      <c r="H106" s="280" t="str">
        <f xml:space="preserve"> TRIM(UPPER( MID(_INSTRUMENT_TAGS[[#This Row],[INITIAL_DESC]],51,25)))</f>
        <v/>
      </c>
      <c r="I106" s="281"/>
      <c r="J106" s="280" t="str">
        <f>_xlfn.CONCAT(_INSTRUMENT_TAGS[[#This Row],[INITIAL_TAG1]:[INITIAL_TAG2]])</f>
        <v>BB1TT200</v>
      </c>
      <c r="K106" s="280" t="str">
        <f>TRIM(TRIM(_INSTRUMENT_TAGS[[#This Row],[DESC1]])&amp; " " &amp;TRIM(_INSTRUMENT_TAGS[[#This Row],[DESC2]]) &amp; " " &amp; TRIM(_INSTRUMENT_TAGS[[#This Row],[DESC3]]))</f>
        <v>MAIN STEAM TEMPERATURE</v>
      </c>
    </row>
    <row r="107" spans="1:11" x14ac:dyDescent="0.4">
      <c r="A107" s="280" t="s">
        <v>256</v>
      </c>
      <c r="C107" s="280" t="s">
        <v>257</v>
      </c>
      <c r="D107" s="281"/>
      <c r="E107" s="280" t="str">
        <f>_xlfn.CONCAT(_INSTRUMENT_TAGS[[#This Row],[INITIAL_TAG1]:[INITIAL_TAG2]])</f>
        <v>BB1FT202</v>
      </c>
      <c r="F107" s="280" t="str">
        <f>TRIM(UPPER( MID(_INSTRUMENT_TAGS[[#This Row],[INITIAL_DESC]],1,25)))</f>
        <v>MAIN STEAM FLOW</v>
      </c>
      <c r="G107" s="280" t="str">
        <f>TRIM(UPPER( MID(_INSTRUMENT_TAGS[[#This Row],[INITIAL_DESC]],26,25)))</f>
        <v/>
      </c>
      <c r="H107" s="280" t="str">
        <f xml:space="preserve"> TRIM(UPPER( MID(_INSTRUMENT_TAGS[[#This Row],[INITIAL_DESC]],51,25)))</f>
        <v/>
      </c>
      <c r="I107" s="281"/>
      <c r="J107" s="280" t="str">
        <f>_xlfn.CONCAT(_INSTRUMENT_TAGS[[#This Row],[INITIAL_TAG1]:[INITIAL_TAG2]])</f>
        <v>BB1FT202</v>
      </c>
      <c r="K107" s="280" t="str">
        <f>TRIM(TRIM(_INSTRUMENT_TAGS[[#This Row],[DESC1]])&amp; " " &amp;TRIM(_INSTRUMENT_TAGS[[#This Row],[DESC2]]) &amp; " " &amp; TRIM(_INSTRUMENT_TAGS[[#This Row],[DESC3]]))</f>
        <v>MAIN STEAM FLOW</v>
      </c>
    </row>
    <row r="108" spans="1:11" x14ac:dyDescent="0.4">
      <c r="A108" s="280" t="s">
        <v>271</v>
      </c>
      <c r="C108" s="280" t="s">
        <v>272</v>
      </c>
      <c r="D108" s="281"/>
      <c r="E108" s="280" t="str">
        <f>_xlfn.CONCAT(_INSTRUMENT_TAGS[[#This Row],[INITIAL_TAG1]:[INITIAL_TAG2]])</f>
        <v>BB1FT201</v>
      </c>
      <c r="F108" s="280" t="str">
        <f>TRIM(UPPER( MID(_INSTRUMENT_TAGS[[#This Row],[INITIAL_DESC]],1,25)))</f>
        <v>STEAM FLOW TO SOOTBLOWING</v>
      </c>
      <c r="G108" s="280" t="str">
        <f>TRIM(UPPER( MID(_INSTRUMENT_TAGS[[#This Row],[INITIAL_DESC]],26,25)))</f>
        <v>AND AIR PREHEATER</v>
      </c>
      <c r="H108" s="280" t="str">
        <f xml:space="preserve"> TRIM(UPPER( MID(_INSTRUMENT_TAGS[[#This Row],[INITIAL_DESC]],51,25)))</f>
        <v/>
      </c>
      <c r="I108" s="281"/>
      <c r="J108" s="280" t="str">
        <f>_xlfn.CONCAT(_INSTRUMENT_TAGS[[#This Row],[INITIAL_TAG1]:[INITIAL_TAG2]])</f>
        <v>BB1FT201</v>
      </c>
      <c r="K108" s="280" t="str">
        <f>TRIM(TRIM(_INSTRUMENT_TAGS[[#This Row],[DESC1]])&amp; " " &amp;TRIM(_INSTRUMENT_TAGS[[#This Row],[DESC2]]) &amp; " " &amp; TRIM(_INSTRUMENT_TAGS[[#This Row],[DESC3]]))</f>
        <v>STEAM FLOW TO SOOTBLOWING AND AIR PREHEATER</v>
      </c>
    </row>
    <row r="109" spans="1:11" x14ac:dyDescent="0.4">
      <c r="A109" s="280" t="s">
        <v>335</v>
      </c>
      <c r="C109" s="280" t="s">
        <v>1825</v>
      </c>
      <c r="D109" s="281"/>
      <c r="E109" s="280" t="str">
        <f>_xlfn.CONCAT(_INSTRUMENT_TAGS[[#This Row],[INITIAL_TAG1]:[INITIAL_TAG2]])</f>
        <v>BB1TT201</v>
      </c>
      <c r="F109" s="280" t="str">
        <f>TRIM(UPPER( MID(_INSTRUMENT_TAGS[[#This Row],[INITIAL_DESC]],1,25)))</f>
        <v>SOOTBLOWING</v>
      </c>
      <c r="G109" s="280" t="str">
        <f>TRIM(UPPER( MID(_INSTRUMENT_TAGS[[#This Row],[INITIAL_DESC]],26,25)))</f>
        <v>LINE TEMPERATURE</v>
      </c>
      <c r="H109" s="280" t="str">
        <f xml:space="preserve"> TRIM(UPPER( MID(_INSTRUMENT_TAGS[[#This Row],[INITIAL_DESC]],51,25)))</f>
        <v/>
      </c>
      <c r="I109" s="281"/>
      <c r="J109" s="280" t="str">
        <f>_xlfn.CONCAT(_INSTRUMENT_TAGS[[#This Row],[INITIAL_TAG1]:[INITIAL_TAG2]])</f>
        <v>BB1TT201</v>
      </c>
      <c r="K109" s="280" t="str">
        <f>TRIM(TRIM(_INSTRUMENT_TAGS[[#This Row],[DESC1]])&amp; " " &amp;TRIM(_INSTRUMENT_TAGS[[#This Row],[DESC2]]) &amp; " " &amp; TRIM(_INSTRUMENT_TAGS[[#This Row],[DESC3]]))</f>
        <v>SOOTBLOWING LINE TEMPERATURE</v>
      </c>
    </row>
    <row r="110" spans="1:11" x14ac:dyDescent="0.4">
      <c r="A110" s="280" t="s">
        <v>1826</v>
      </c>
      <c r="C110" s="280" t="s">
        <v>1827</v>
      </c>
      <c r="D110" s="281"/>
      <c r="E110" s="280" t="str">
        <f>_xlfn.CONCAT(_INSTRUMENT_TAGS[[#This Row],[INITIAL_TAG1]:[INITIAL_TAG2]])</f>
        <v>&lt;001&gt;</v>
      </c>
      <c r="F110" s="280" t="str">
        <f>TRIM(UPPER( MID(_INSTRUMENT_TAGS[[#This Row],[INITIAL_DESC]],1,25)))</f>
        <v>ELECTRICAL ROOM</v>
      </c>
      <c r="G110" s="280" t="str">
        <f>TRIM(UPPER( MID(_INSTRUMENT_TAGS[[#This Row],[INITIAL_DESC]],26,25)))</f>
        <v>TEMPERATURE</v>
      </c>
      <c r="H110" s="280" t="str">
        <f xml:space="preserve"> TRIM(UPPER( MID(_INSTRUMENT_TAGS[[#This Row],[INITIAL_DESC]],51,25)))</f>
        <v/>
      </c>
      <c r="I110" s="281"/>
      <c r="J110" s="280" t="str">
        <f>_xlfn.CONCAT(_INSTRUMENT_TAGS[[#This Row],[INITIAL_TAG1]:[INITIAL_TAG2]])</f>
        <v>&lt;001&gt;</v>
      </c>
      <c r="K110" s="280" t="str">
        <f>TRIM(TRIM(_INSTRUMENT_TAGS[[#This Row],[DESC1]])&amp; " " &amp;TRIM(_INSTRUMENT_TAGS[[#This Row],[DESC2]]) &amp; " " &amp; TRIM(_INSTRUMENT_TAGS[[#This Row],[DESC3]]))</f>
        <v>ELECTRICAL ROOM TEMPERATURE</v>
      </c>
    </row>
    <row r="111" spans="1:11" x14ac:dyDescent="0.4">
      <c r="A111" s="280" t="s">
        <v>1828</v>
      </c>
      <c r="C111" s="280" t="s">
        <v>1829</v>
      </c>
      <c r="D111" s="281"/>
      <c r="E111" s="280" t="str">
        <f>_xlfn.CONCAT(_INSTRUMENT_TAGS[[#This Row],[INITIAL_TAG1]:[INITIAL_TAG2]])</f>
        <v>&lt;002&gt;</v>
      </c>
      <c r="F111" s="280" t="str">
        <f>TRIM(UPPER( MID(_INSTRUMENT_TAGS[[#This Row],[INITIAL_DESC]],1,25)))</f>
        <v>PLC-CABINET</v>
      </c>
      <c r="G111" s="280" t="str">
        <f>TRIM(UPPER( MID(_INSTRUMENT_TAGS[[#This Row],[INITIAL_DESC]],26,25)))</f>
        <v>TEMPERATURE</v>
      </c>
      <c r="H111" s="280" t="str">
        <f xml:space="preserve"> TRIM(UPPER( MID(_INSTRUMENT_TAGS[[#This Row],[INITIAL_DESC]],51,25)))</f>
        <v/>
      </c>
      <c r="I111" s="281"/>
      <c r="J111" s="280" t="str">
        <f>_xlfn.CONCAT(_INSTRUMENT_TAGS[[#This Row],[INITIAL_TAG1]:[INITIAL_TAG2]])</f>
        <v>&lt;002&gt;</v>
      </c>
      <c r="K111" s="280" t="str">
        <f>TRIM(TRIM(_INSTRUMENT_TAGS[[#This Row],[DESC1]])&amp; " " &amp;TRIM(_INSTRUMENT_TAGS[[#This Row],[DESC2]]) &amp; " " &amp; TRIM(_INSTRUMENT_TAGS[[#This Row],[DESC3]]))</f>
        <v>PLC-CABINET TEMPERATURE</v>
      </c>
    </row>
    <row r="112" spans="1:11" x14ac:dyDescent="0.4">
      <c r="A112" s="280" t="s">
        <v>361</v>
      </c>
      <c r="C112" s="280" t="s">
        <v>1830</v>
      </c>
      <c r="D112" s="281"/>
      <c r="E112" s="280" t="str">
        <f>_xlfn.CONCAT(_INSTRUMENT_TAGS[[#This Row],[INITIAL_TAG1]:[INITIAL_TAG2]])</f>
        <v>BB1TT006</v>
      </c>
      <c r="F112" s="280" t="str">
        <f>TRIM(UPPER( MID(_INSTRUMENT_TAGS[[#This Row],[INITIAL_DESC]],1,25)))</f>
        <v>BLOW DOWN TANK</v>
      </c>
      <c r="G112" s="280" t="str">
        <f>TRIM(UPPER( MID(_INSTRUMENT_TAGS[[#This Row],[INITIAL_DESC]],26,25)))</f>
        <v>TEMPERATURE AND CONTROL</v>
      </c>
      <c r="H112" s="280" t="str">
        <f xml:space="preserve"> TRIM(UPPER( MID(_INSTRUMENT_TAGS[[#This Row],[INITIAL_DESC]],51,25)))</f>
        <v/>
      </c>
      <c r="I112" s="281"/>
      <c r="J112" s="280" t="str">
        <f>_xlfn.CONCAT(_INSTRUMENT_TAGS[[#This Row],[INITIAL_TAG1]:[INITIAL_TAG2]])</f>
        <v>BB1TT006</v>
      </c>
      <c r="K112" s="280" t="str">
        <f>TRIM(TRIM(_INSTRUMENT_TAGS[[#This Row],[DESC1]])&amp; " " &amp;TRIM(_INSTRUMENT_TAGS[[#This Row],[DESC2]]) &amp; " " &amp; TRIM(_INSTRUMENT_TAGS[[#This Row],[DESC3]]))</f>
        <v>BLOW DOWN TANK TEMPERATURE AND CONTROL</v>
      </c>
    </row>
    <row r="113" spans="1:11" x14ac:dyDescent="0.4">
      <c r="A113" s="280" t="s">
        <v>369</v>
      </c>
      <c r="C113" s="280" t="s">
        <v>370</v>
      </c>
      <c r="D113" s="281"/>
      <c r="E113" s="280" t="str">
        <f>_xlfn.CONCAT(_INSTRUMENT_TAGS[[#This Row],[INITIAL_TAG1]:[INITIAL_TAG2]])</f>
        <v>BB1TT202</v>
      </c>
      <c r="F113" s="280" t="str">
        <f>TRIM(UPPER( MID(_INSTRUMENT_TAGS[[#This Row],[INITIAL_DESC]],1,25)))</f>
        <v>STEAM OUTLET TEMPERATURE</v>
      </c>
      <c r="G113" s="280" t="str">
        <f>TRIM(UPPER( MID(_INSTRUMENT_TAGS[[#This Row],[INITIAL_DESC]],26,25)))</f>
        <v>FROM ACCUMULATOR</v>
      </c>
      <c r="H113" s="280" t="str">
        <f xml:space="preserve"> TRIM(UPPER( MID(_INSTRUMENT_TAGS[[#This Row],[INITIAL_DESC]],51,25)))</f>
        <v/>
      </c>
      <c r="I113" s="281"/>
      <c r="J113" s="280" t="str">
        <f>_xlfn.CONCAT(_INSTRUMENT_TAGS[[#This Row],[INITIAL_TAG1]:[INITIAL_TAG2]])</f>
        <v>BB1TT202</v>
      </c>
      <c r="K113" s="280" t="str">
        <f>TRIM(TRIM(_INSTRUMENT_TAGS[[#This Row],[DESC1]])&amp; " " &amp;TRIM(_INSTRUMENT_TAGS[[#This Row],[DESC2]]) &amp; " " &amp; TRIM(_INSTRUMENT_TAGS[[#This Row],[DESC3]]))</f>
        <v>STEAM OUTLET TEMPERATURE FROM ACCUMULATOR</v>
      </c>
    </row>
    <row r="114" spans="1:11" x14ac:dyDescent="0.4">
      <c r="A114" s="280" t="s">
        <v>371</v>
      </c>
      <c r="C114" s="280" t="s">
        <v>372</v>
      </c>
      <c r="D114" s="281"/>
      <c r="E114" s="280" t="str">
        <f>_xlfn.CONCAT(_INSTRUMENT_TAGS[[#This Row],[INITIAL_TAG1]:[INITIAL_TAG2]])</f>
        <v>BB1PT207</v>
      </c>
      <c r="F114" s="280" t="str">
        <f>TRIM(UPPER( MID(_INSTRUMENT_TAGS[[#This Row],[INITIAL_DESC]],1,25)))</f>
        <v>ACCUMULATOR PRESSURE</v>
      </c>
      <c r="G114" s="280" t="str">
        <f>TRIM(UPPER( MID(_INSTRUMENT_TAGS[[#This Row],[INITIAL_DESC]],26,25)))</f>
        <v/>
      </c>
      <c r="H114" s="280" t="str">
        <f xml:space="preserve"> TRIM(UPPER( MID(_INSTRUMENT_TAGS[[#This Row],[INITIAL_DESC]],51,25)))</f>
        <v/>
      </c>
      <c r="I114" s="281"/>
      <c r="J114" s="280" t="str">
        <f>_xlfn.CONCAT(_INSTRUMENT_TAGS[[#This Row],[INITIAL_TAG1]:[INITIAL_TAG2]])</f>
        <v>BB1PT207</v>
      </c>
      <c r="K114" s="280" t="str">
        <f>TRIM(TRIM(_INSTRUMENT_TAGS[[#This Row],[DESC1]])&amp; " " &amp;TRIM(_INSTRUMENT_TAGS[[#This Row],[DESC2]]) &amp; " " &amp; TRIM(_INSTRUMENT_TAGS[[#This Row],[DESC3]]))</f>
        <v>ACCUMULATOR PRESSURE</v>
      </c>
    </row>
    <row r="115" spans="1:11" x14ac:dyDescent="0.4">
      <c r="A115" s="280" t="s">
        <v>376</v>
      </c>
      <c r="C115" s="280" t="s">
        <v>377</v>
      </c>
      <c r="D115" s="281"/>
      <c r="E115" s="280" t="str">
        <f>_xlfn.CONCAT(_INSTRUMENT_TAGS[[#This Row],[INITIAL_TAG1]:[INITIAL_TAG2]])</f>
        <v>BB1TT007</v>
      </c>
      <c r="F115" s="280" t="str">
        <f>TRIM(UPPER( MID(_INSTRUMENT_TAGS[[#This Row],[INITIAL_DESC]],1,25)))</f>
        <v>ACCUMULATOR TEMPERATURE</v>
      </c>
      <c r="G115" s="280" t="str">
        <f>TRIM(UPPER( MID(_INSTRUMENT_TAGS[[#This Row],[INITIAL_DESC]],26,25)))</f>
        <v/>
      </c>
      <c r="H115" s="280" t="str">
        <f xml:space="preserve"> TRIM(UPPER( MID(_INSTRUMENT_TAGS[[#This Row],[INITIAL_DESC]],51,25)))</f>
        <v/>
      </c>
      <c r="I115" s="281"/>
      <c r="J115" s="280" t="str">
        <f>_xlfn.CONCAT(_INSTRUMENT_TAGS[[#This Row],[INITIAL_TAG1]:[INITIAL_TAG2]])</f>
        <v>BB1TT007</v>
      </c>
      <c r="K115" s="280" t="str">
        <f>TRIM(TRIM(_INSTRUMENT_TAGS[[#This Row],[DESC1]])&amp; " " &amp;TRIM(_INSTRUMENT_TAGS[[#This Row],[DESC2]]) &amp; " " &amp; TRIM(_INSTRUMENT_TAGS[[#This Row],[DESC3]]))</f>
        <v>ACCUMULATOR TEMPERATURE</v>
      </c>
    </row>
    <row r="116" spans="1:11" x14ac:dyDescent="0.4">
      <c r="A116" s="280" t="s">
        <v>378</v>
      </c>
      <c r="C116" s="280" t="s">
        <v>1831</v>
      </c>
      <c r="D116" s="281"/>
      <c r="E116" s="280" t="str">
        <f>_xlfn.CONCAT(_INSTRUMENT_TAGS[[#This Row],[INITIAL_TAG1]:[INITIAL_TAG2]])</f>
        <v>BB1TT203</v>
      </c>
      <c r="F116" s="280" t="str">
        <f>TRIM(UPPER( MID(_INSTRUMENT_TAGS[[#This Row],[INITIAL_DESC]],1,25)))</f>
        <v>18BAR(G) STEAM</v>
      </c>
      <c r="G116" s="280" t="str">
        <f>TRIM(UPPER( MID(_INSTRUMENT_TAGS[[#This Row],[INITIAL_DESC]],26,25)))</f>
        <v>TEMPERATURE</v>
      </c>
      <c r="H116" s="280" t="str">
        <f xml:space="preserve"> TRIM(UPPER( MID(_INSTRUMENT_TAGS[[#This Row],[INITIAL_DESC]],51,25)))</f>
        <v/>
      </c>
      <c r="I116" s="281"/>
      <c r="J116" s="280" t="str">
        <f>_xlfn.CONCAT(_INSTRUMENT_TAGS[[#This Row],[INITIAL_TAG1]:[INITIAL_TAG2]])</f>
        <v>BB1TT203</v>
      </c>
      <c r="K116" s="280" t="str">
        <f>TRIM(TRIM(_INSTRUMENT_TAGS[[#This Row],[DESC1]])&amp; " " &amp;TRIM(_INSTRUMENT_TAGS[[#This Row],[DESC2]]) &amp; " " &amp; TRIM(_INSTRUMENT_TAGS[[#This Row],[DESC3]]))</f>
        <v>18BAR(G) STEAM TEMPERATURE</v>
      </c>
    </row>
    <row r="117" spans="1:11" x14ac:dyDescent="0.4">
      <c r="A117" s="280" t="s">
        <v>382</v>
      </c>
      <c r="C117" s="280" t="s">
        <v>383</v>
      </c>
      <c r="D117" s="281"/>
      <c r="E117" s="280" t="str">
        <f>_xlfn.CONCAT(_INSTRUMENT_TAGS[[#This Row],[INITIAL_TAG1]:[INITIAL_TAG2]])</f>
        <v>BB1PT204</v>
      </c>
      <c r="F117" s="280" t="str">
        <f>TRIM(UPPER( MID(_INSTRUMENT_TAGS[[#This Row],[INITIAL_DESC]],1,25)))</f>
        <v>MAIN STEAM PRESSURE</v>
      </c>
      <c r="G117" s="280" t="str">
        <f>TRIM(UPPER( MID(_INSTRUMENT_TAGS[[#This Row],[INITIAL_DESC]],26,25)))</f>
        <v/>
      </c>
      <c r="H117" s="280" t="str">
        <f xml:space="preserve"> TRIM(UPPER( MID(_INSTRUMENT_TAGS[[#This Row],[INITIAL_DESC]],51,25)))</f>
        <v/>
      </c>
      <c r="I117" s="281"/>
      <c r="J117" s="280" t="str">
        <f>_xlfn.CONCAT(_INSTRUMENT_TAGS[[#This Row],[INITIAL_TAG1]:[INITIAL_TAG2]])</f>
        <v>BB1PT204</v>
      </c>
      <c r="K117" s="280" t="str">
        <f>TRIM(TRIM(_INSTRUMENT_TAGS[[#This Row],[DESC1]])&amp; " " &amp;TRIM(_INSTRUMENT_TAGS[[#This Row],[DESC2]]) &amp; " " &amp; TRIM(_INSTRUMENT_TAGS[[#This Row],[DESC3]]))</f>
        <v>MAIN STEAM PRESSURE</v>
      </c>
    </row>
    <row r="118" spans="1:11" x14ac:dyDescent="0.4">
      <c r="A118" s="280" t="s">
        <v>384</v>
      </c>
      <c r="C118" s="280" t="s">
        <v>385</v>
      </c>
      <c r="D118" s="281"/>
      <c r="E118" s="280" t="str">
        <f>_xlfn.CONCAT(_INSTRUMENT_TAGS[[#This Row],[INITIAL_TAG1]:[INITIAL_TAG2]])</f>
        <v>BB1LT004</v>
      </c>
      <c r="F118" s="280" t="str">
        <f>TRIM(UPPER( MID(_INSTRUMENT_TAGS[[#This Row],[INITIAL_DESC]],1,25)))</f>
        <v>STEAM ACCUMULATOR LEVEL 2</v>
      </c>
      <c r="G118" s="280" t="str">
        <f>TRIM(UPPER( MID(_INSTRUMENT_TAGS[[#This Row],[INITIAL_DESC]],26,25)))</f>
        <v/>
      </c>
      <c r="H118" s="280" t="str">
        <f xml:space="preserve"> TRIM(UPPER( MID(_INSTRUMENT_TAGS[[#This Row],[INITIAL_DESC]],51,25)))</f>
        <v/>
      </c>
      <c r="I118" s="281"/>
      <c r="J118" s="280" t="str">
        <f>_xlfn.CONCAT(_INSTRUMENT_TAGS[[#This Row],[INITIAL_TAG1]:[INITIAL_TAG2]])</f>
        <v>BB1LT004</v>
      </c>
      <c r="K118" s="280" t="str">
        <f>TRIM(TRIM(_INSTRUMENT_TAGS[[#This Row],[DESC1]])&amp; " " &amp;TRIM(_INSTRUMENT_TAGS[[#This Row],[DESC2]]) &amp; " " &amp; TRIM(_INSTRUMENT_TAGS[[#This Row],[DESC3]]))</f>
        <v>STEAM ACCUMULATOR LEVEL 2</v>
      </c>
    </row>
    <row r="119" spans="1:11" x14ac:dyDescent="0.4">
      <c r="A119" s="280" t="s">
        <v>388</v>
      </c>
      <c r="C119" s="280" t="s">
        <v>372</v>
      </c>
      <c r="D119" s="281"/>
      <c r="E119" s="280" t="str">
        <f>_xlfn.CONCAT(_INSTRUMENT_TAGS[[#This Row],[INITIAL_TAG1]:[INITIAL_TAG2]])</f>
        <v>BB1PT208</v>
      </c>
      <c r="F119" s="280" t="str">
        <f>TRIM(UPPER( MID(_INSTRUMENT_TAGS[[#This Row],[INITIAL_DESC]],1,25)))</f>
        <v>ACCUMULATOR PRESSURE</v>
      </c>
      <c r="G119" s="280" t="str">
        <f>TRIM(UPPER( MID(_INSTRUMENT_TAGS[[#This Row],[INITIAL_DESC]],26,25)))</f>
        <v/>
      </c>
      <c r="H119" s="280" t="str">
        <f xml:space="preserve"> TRIM(UPPER( MID(_INSTRUMENT_TAGS[[#This Row],[INITIAL_DESC]],51,25)))</f>
        <v/>
      </c>
      <c r="I119" s="281"/>
      <c r="J119" s="280" t="str">
        <f>_xlfn.CONCAT(_INSTRUMENT_TAGS[[#This Row],[INITIAL_TAG1]:[INITIAL_TAG2]])</f>
        <v>BB1PT208</v>
      </c>
      <c r="K119" s="280" t="str">
        <f>TRIM(TRIM(_INSTRUMENT_TAGS[[#This Row],[DESC1]])&amp; " " &amp;TRIM(_INSTRUMENT_TAGS[[#This Row],[DESC2]]) &amp; " " &amp; TRIM(_INSTRUMENT_TAGS[[#This Row],[DESC3]]))</f>
        <v>ACCUMULATOR PRESSURE</v>
      </c>
    </row>
    <row r="120" spans="1:11" x14ac:dyDescent="0.4">
      <c r="A120" s="280" t="s">
        <v>389</v>
      </c>
      <c r="C120" s="280" t="s">
        <v>390</v>
      </c>
      <c r="D120" s="281"/>
      <c r="E120" s="280" t="str">
        <f>_xlfn.CONCAT(_INSTRUMENT_TAGS[[#This Row],[INITIAL_TAG1]:[INITIAL_TAG2]])</f>
        <v>BB1FT203</v>
      </c>
      <c r="F120" s="280" t="str">
        <f>TRIM(UPPER( MID(_INSTRUMENT_TAGS[[#This Row],[INITIAL_DESC]],1,25)))</f>
        <v>STEAM TO EXISTING HEADER</v>
      </c>
      <c r="G120" s="280" t="str">
        <f>TRIM(UPPER( MID(_INSTRUMENT_TAGS[[#This Row],[INITIAL_DESC]],26,25)))</f>
        <v>FLOW MEASUREMENT</v>
      </c>
      <c r="H120" s="280" t="str">
        <f xml:space="preserve"> TRIM(UPPER( MID(_INSTRUMENT_TAGS[[#This Row],[INITIAL_DESC]],51,25)))</f>
        <v/>
      </c>
      <c r="I120" s="281"/>
      <c r="J120" s="280" t="str">
        <f>_xlfn.CONCAT(_INSTRUMENT_TAGS[[#This Row],[INITIAL_TAG1]:[INITIAL_TAG2]])</f>
        <v>BB1FT203</v>
      </c>
      <c r="K120" s="280" t="str">
        <f>TRIM(TRIM(_INSTRUMENT_TAGS[[#This Row],[DESC1]])&amp; " " &amp;TRIM(_INSTRUMENT_TAGS[[#This Row],[DESC2]]) &amp; " " &amp; TRIM(_INSTRUMENT_TAGS[[#This Row],[DESC3]]))</f>
        <v>STEAM TO EXISTING HEADER FLOW MEASUREMENT</v>
      </c>
    </row>
    <row r="121" spans="1:11" x14ac:dyDescent="0.4">
      <c r="A121" s="280" t="s">
        <v>1832</v>
      </c>
      <c r="C121" s="280" t="s">
        <v>1263</v>
      </c>
      <c r="D121" s="281"/>
      <c r="E121" s="280" t="str">
        <f>_xlfn.CONCAT(_INSTRUMENT_TAGS[[#This Row],[INITIAL_TAG1]:[INITIAL_TAG2]])</f>
        <v>&lt;003&gt;</v>
      </c>
      <c r="F121" s="280" t="str">
        <f>TRIM(UPPER( MID(_INSTRUMENT_TAGS[[#This Row],[INITIAL_DESC]],1,25)))</f>
        <v>STEAM TO EXISTING HEADER</v>
      </c>
      <c r="G121" s="280" t="str">
        <f>TRIM(UPPER( MID(_INSTRUMENT_TAGS[[#This Row],[INITIAL_DESC]],26,25)))</f>
        <v>ENERGY CALCULATOR</v>
      </c>
      <c r="H121" s="280" t="str">
        <f xml:space="preserve"> TRIM(UPPER( MID(_INSTRUMENT_TAGS[[#This Row],[INITIAL_DESC]],51,25)))</f>
        <v/>
      </c>
      <c r="I121" s="281"/>
      <c r="J121" s="280" t="str">
        <f>_xlfn.CONCAT(_INSTRUMENT_TAGS[[#This Row],[INITIAL_TAG1]:[INITIAL_TAG2]])</f>
        <v>&lt;003&gt;</v>
      </c>
      <c r="K121" s="280" t="str">
        <f>TRIM(TRIM(_INSTRUMENT_TAGS[[#This Row],[DESC1]])&amp; " " &amp;TRIM(_INSTRUMENT_TAGS[[#This Row],[DESC2]]) &amp; " " &amp; TRIM(_INSTRUMENT_TAGS[[#This Row],[DESC3]]))</f>
        <v>STEAM TO EXISTING HEADER ENERGY CALCULATOR</v>
      </c>
    </row>
    <row r="122" spans="1:11" x14ac:dyDescent="0.4">
      <c r="A122" s="280" t="s">
        <v>391</v>
      </c>
      <c r="C122" s="280" t="s">
        <v>392</v>
      </c>
      <c r="D122" s="281"/>
      <c r="E122" s="280" t="str">
        <f>_xlfn.CONCAT(_INSTRUMENT_TAGS[[#This Row],[INITIAL_TAG1]:[INITIAL_TAG2]])</f>
        <v>BB1LT003</v>
      </c>
      <c r="F122" s="280" t="str">
        <f>TRIM(UPPER( MID(_INSTRUMENT_TAGS[[#This Row],[INITIAL_DESC]],1,25)))</f>
        <v>STEAM ACCUMULATOR LEVEL 1</v>
      </c>
      <c r="G122" s="280" t="str">
        <f>TRIM(UPPER( MID(_INSTRUMENT_TAGS[[#This Row],[INITIAL_DESC]],26,25)))</f>
        <v/>
      </c>
      <c r="H122" s="280" t="str">
        <f xml:space="preserve"> TRIM(UPPER( MID(_INSTRUMENT_TAGS[[#This Row],[INITIAL_DESC]],51,25)))</f>
        <v/>
      </c>
      <c r="I122" s="281"/>
      <c r="J122" s="280" t="str">
        <f>_xlfn.CONCAT(_INSTRUMENT_TAGS[[#This Row],[INITIAL_TAG1]:[INITIAL_TAG2]])</f>
        <v>BB1LT003</v>
      </c>
      <c r="K122" s="280" t="str">
        <f>TRIM(TRIM(_INSTRUMENT_TAGS[[#This Row],[DESC1]])&amp; " " &amp;TRIM(_INSTRUMENT_TAGS[[#This Row],[DESC2]]) &amp; " " &amp; TRIM(_INSTRUMENT_TAGS[[#This Row],[DESC3]]))</f>
        <v>STEAM ACCUMULATOR LEVEL 1</v>
      </c>
    </row>
    <row r="123" spans="1:11" x14ac:dyDescent="0.4">
      <c r="A123" s="280" t="s">
        <v>408</v>
      </c>
      <c r="C123" s="280" t="s">
        <v>409</v>
      </c>
      <c r="D123" s="281"/>
      <c r="E123" s="280" t="str">
        <f>_xlfn.CONCAT(_INSTRUMENT_TAGS[[#This Row],[INITIAL_TAG1]:[INITIAL_TAG2]])</f>
        <v>BB1QT002</v>
      </c>
      <c r="F123" s="280" t="str">
        <f>TRIM(UPPER( MID(_INSTRUMENT_TAGS[[#This Row],[INITIAL_DESC]],1,25)))</f>
        <v>PH MEASUREMENT FROM FEED</v>
      </c>
      <c r="G123" s="280" t="str">
        <f>TRIM(UPPER( MID(_INSTRUMENT_TAGS[[#This Row],[INITIAL_DESC]],26,25)))</f>
        <v>WATER TANK</v>
      </c>
      <c r="H123" s="280" t="str">
        <f xml:space="preserve"> TRIM(UPPER( MID(_INSTRUMENT_TAGS[[#This Row],[INITIAL_DESC]],51,25)))</f>
        <v/>
      </c>
      <c r="I123" s="281"/>
      <c r="J123" s="280" t="str">
        <f>_xlfn.CONCAT(_INSTRUMENT_TAGS[[#This Row],[INITIAL_TAG1]:[INITIAL_TAG2]])</f>
        <v>BB1QT002</v>
      </c>
      <c r="K123" s="280" t="str">
        <f>TRIM(TRIM(_INSTRUMENT_TAGS[[#This Row],[DESC1]])&amp; " " &amp;TRIM(_INSTRUMENT_TAGS[[#This Row],[DESC2]]) &amp; " " &amp; TRIM(_INSTRUMENT_TAGS[[#This Row],[DESC3]]))</f>
        <v>PH MEASUREMENT FROM FEED WATER TANK</v>
      </c>
    </row>
    <row r="124" spans="1:11" x14ac:dyDescent="0.4">
      <c r="A124" s="280" t="s">
        <v>410</v>
      </c>
      <c r="C124" s="280" t="s">
        <v>411</v>
      </c>
      <c r="D124" s="281"/>
      <c r="E124" s="280" t="str">
        <f>_xlfn.CONCAT(_INSTRUMENT_TAGS[[#This Row],[INITIAL_TAG1]:[INITIAL_TAG2]])</f>
        <v>BB1QT006</v>
      </c>
      <c r="F124" s="280" t="str">
        <f>TRIM(UPPER( MID(_INSTRUMENT_TAGS[[#This Row],[INITIAL_DESC]],1,25)))</f>
        <v>CONDUCTIVITY MEASUREMENT</v>
      </c>
      <c r="G124" s="280" t="str">
        <f>TRIM(UPPER( MID(_INSTRUMENT_TAGS[[#This Row],[INITIAL_DESC]],26,25)))</f>
        <v>FROM MAIN STEAM</v>
      </c>
      <c r="H124" s="280" t="str">
        <f xml:space="preserve"> TRIM(UPPER( MID(_INSTRUMENT_TAGS[[#This Row],[INITIAL_DESC]],51,25)))</f>
        <v/>
      </c>
      <c r="I124" s="281"/>
      <c r="J124" s="280" t="str">
        <f>_xlfn.CONCAT(_INSTRUMENT_TAGS[[#This Row],[INITIAL_TAG1]:[INITIAL_TAG2]])</f>
        <v>BB1QT006</v>
      </c>
      <c r="K124" s="280" t="str">
        <f>TRIM(TRIM(_INSTRUMENT_TAGS[[#This Row],[DESC1]])&amp; " " &amp;TRIM(_INSTRUMENT_TAGS[[#This Row],[DESC2]]) &amp; " " &amp; TRIM(_INSTRUMENT_TAGS[[#This Row],[DESC3]]))</f>
        <v>CONDUCTIVITY MEASUREMENT FROM MAIN STEAM</v>
      </c>
    </row>
    <row r="125" spans="1:11" x14ac:dyDescent="0.4">
      <c r="A125" s="280" t="s">
        <v>412</v>
      </c>
      <c r="C125" s="280" t="s">
        <v>413</v>
      </c>
      <c r="D125" s="281"/>
      <c r="E125" s="280" t="str">
        <f>_xlfn.CONCAT(_INSTRUMENT_TAGS[[#This Row],[INITIAL_TAG1]:[INITIAL_TAG2]])</f>
        <v>BB1QT005</v>
      </c>
      <c r="F125" s="280" t="str">
        <f>TRIM(UPPER( MID(_INSTRUMENT_TAGS[[#This Row],[INITIAL_DESC]],1,25)))</f>
        <v>CONDUCTIVITY MEASUREMENT</v>
      </c>
      <c r="G125" s="280" t="str">
        <f>TRIM(UPPER( MID(_INSTRUMENT_TAGS[[#This Row],[INITIAL_DESC]],26,25)))</f>
        <v>FROM SATURATED STEAM</v>
      </c>
      <c r="H125" s="280" t="str">
        <f xml:space="preserve"> TRIM(UPPER( MID(_INSTRUMENT_TAGS[[#This Row],[INITIAL_DESC]],51,25)))</f>
        <v/>
      </c>
      <c r="I125" s="281"/>
      <c r="J125" s="280" t="str">
        <f>_xlfn.CONCAT(_INSTRUMENT_TAGS[[#This Row],[INITIAL_TAG1]:[INITIAL_TAG2]])</f>
        <v>BB1QT005</v>
      </c>
      <c r="K125" s="280" t="str">
        <f>TRIM(TRIM(_INSTRUMENT_TAGS[[#This Row],[DESC1]])&amp; " " &amp;TRIM(_INSTRUMENT_TAGS[[#This Row],[DESC2]]) &amp; " " &amp; TRIM(_INSTRUMENT_TAGS[[#This Row],[DESC3]]))</f>
        <v>CONDUCTIVITY MEASUREMENT FROM SATURATED STEAM</v>
      </c>
    </row>
    <row r="126" spans="1:11" x14ac:dyDescent="0.4">
      <c r="A126" s="280" t="s">
        <v>414</v>
      </c>
      <c r="C126" s="280" t="s">
        <v>415</v>
      </c>
      <c r="D126" s="281"/>
      <c r="E126" s="280" t="str">
        <f>_xlfn.CONCAT(_INSTRUMENT_TAGS[[#This Row],[INITIAL_TAG1]:[INITIAL_TAG2]])</f>
        <v>BB1QT003</v>
      </c>
      <c r="F126" s="280" t="str">
        <f>TRIM(UPPER( MID(_INSTRUMENT_TAGS[[#This Row],[INITIAL_DESC]],1,25)))</f>
        <v>CONDUCTIVITY MEASUREMENT</v>
      </c>
      <c r="G126" s="280" t="str">
        <f>TRIM(UPPER( MID(_INSTRUMENT_TAGS[[#This Row],[INITIAL_DESC]],26,25)))</f>
        <v>FROM CONDENSATE</v>
      </c>
      <c r="H126" s="280" t="str">
        <f xml:space="preserve"> TRIM(UPPER( MID(_INSTRUMENT_TAGS[[#This Row],[INITIAL_DESC]],51,25)))</f>
        <v/>
      </c>
      <c r="I126" s="281"/>
      <c r="J126" s="280" t="str">
        <f>_xlfn.CONCAT(_INSTRUMENT_TAGS[[#This Row],[INITIAL_TAG1]:[INITIAL_TAG2]])</f>
        <v>BB1QT003</v>
      </c>
      <c r="K126" s="280" t="str">
        <f>TRIM(TRIM(_INSTRUMENT_TAGS[[#This Row],[DESC1]])&amp; " " &amp;TRIM(_INSTRUMENT_TAGS[[#This Row],[DESC2]]) &amp; " " &amp; TRIM(_INSTRUMENT_TAGS[[#This Row],[DESC3]]))</f>
        <v>CONDUCTIVITY MEASUREMENT FROM CONDENSATE</v>
      </c>
    </row>
    <row r="127" spans="1:11" x14ac:dyDescent="0.4">
      <c r="A127" s="280" t="s">
        <v>416</v>
      </c>
      <c r="C127" s="280" t="s">
        <v>417</v>
      </c>
      <c r="D127" s="281"/>
      <c r="E127" s="280" t="str">
        <f>_xlfn.CONCAT(_INSTRUMENT_TAGS[[#This Row],[INITIAL_TAG1]:[INITIAL_TAG2]])</f>
        <v>BB1QT007</v>
      </c>
      <c r="F127" s="280" t="str">
        <f>TRIM(UPPER( MID(_INSTRUMENT_TAGS[[#This Row],[INITIAL_DESC]],1,25)))</f>
        <v>CONDUCTIVITY MEASUREMENT</v>
      </c>
      <c r="G127" s="280" t="str">
        <f>TRIM(UPPER( MID(_INSTRUMENT_TAGS[[#This Row],[INITIAL_DESC]],26,25)))</f>
        <v>FROM FEED WATER LINE</v>
      </c>
      <c r="H127" s="280" t="str">
        <f xml:space="preserve"> TRIM(UPPER( MID(_INSTRUMENT_TAGS[[#This Row],[INITIAL_DESC]],51,25)))</f>
        <v/>
      </c>
      <c r="I127" s="281"/>
      <c r="J127" s="280" t="str">
        <f>_xlfn.CONCAT(_INSTRUMENT_TAGS[[#This Row],[INITIAL_TAG1]:[INITIAL_TAG2]])</f>
        <v>BB1QT007</v>
      </c>
      <c r="K127" s="280" t="str">
        <f>TRIM(TRIM(_INSTRUMENT_TAGS[[#This Row],[DESC1]])&amp; " " &amp;TRIM(_INSTRUMENT_TAGS[[#This Row],[DESC2]]) &amp; " " &amp; TRIM(_INSTRUMENT_TAGS[[#This Row],[DESC3]]))</f>
        <v>CONDUCTIVITY MEASUREMENT FROM FEED WATER LINE</v>
      </c>
    </row>
    <row r="128" spans="1:11" x14ac:dyDescent="0.4">
      <c r="A128" s="280" t="s">
        <v>418</v>
      </c>
      <c r="C128" s="280" t="s">
        <v>419</v>
      </c>
      <c r="D128" s="281"/>
      <c r="E128" s="280" t="str">
        <f>_xlfn.CONCAT(_INSTRUMENT_TAGS[[#This Row],[INITIAL_TAG1]:[INITIAL_TAG2]])</f>
        <v>BB1QT001</v>
      </c>
      <c r="F128" s="280" t="str">
        <f>TRIM(UPPER( MID(_INSTRUMENT_TAGS[[#This Row],[INITIAL_DESC]],1,25)))</f>
        <v>CONDUCTIVITY MEASUREMENT</v>
      </c>
      <c r="G128" s="280" t="str">
        <f>TRIM(UPPER( MID(_INSTRUMENT_TAGS[[#This Row],[INITIAL_DESC]],26,25)))</f>
        <v>FROM FEED WATER TANK</v>
      </c>
      <c r="H128" s="280" t="str">
        <f xml:space="preserve"> TRIM(UPPER( MID(_INSTRUMENT_TAGS[[#This Row],[INITIAL_DESC]],51,25)))</f>
        <v/>
      </c>
      <c r="I128" s="281"/>
      <c r="J128" s="280" t="str">
        <f>_xlfn.CONCAT(_INSTRUMENT_TAGS[[#This Row],[INITIAL_TAG1]:[INITIAL_TAG2]])</f>
        <v>BB1QT001</v>
      </c>
      <c r="K128" s="280" t="str">
        <f>TRIM(TRIM(_INSTRUMENT_TAGS[[#This Row],[DESC1]])&amp; " " &amp;TRIM(_INSTRUMENT_TAGS[[#This Row],[DESC2]]) &amp; " " &amp; TRIM(_INSTRUMENT_TAGS[[#This Row],[DESC3]]))</f>
        <v>CONDUCTIVITY MEASUREMENT FROM FEED WATER TANK</v>
      </c>
    </row>
    <row r="129" spans="1:11" x14ac:dyDescent="0.4">
      <c r="A129" s="280" t="s">
        <v>420</v>
      </c>
      <c r="C129" s="280" t="s">
        <v>421</v>
      </c>
      <c r="D129" s="281"/>
      <c r="E129" s="280" t="str">
        <f>_xlfn.CONCAT(_INSTRUMENT_TAGS[[#This Row],[INITIAL_TAG1]:[INITIAL_TAG2]])</f>
        <v>BB1QT004</v>
      </c>
      <c r="F129" s="280" t="str">
        <f>TRIM(UPPER( MID(_INSTRUMENT_TAGS[[#This Row],[INITIAL_DESC]],1,25)))</f>
        <v>CONDUCTIVITY MEASUREMENT</v>
      </c>
      <c r="G129" s="280" t="str">
        <f>TRIM(UPPER( MID(_INSTRUMENT_TAGS[[#This Row],[INITIAL_DESC]],26,25)))</f>
        <v>FROM BOILER WATER</v>
      </c>
      <c r="H129" s="280" t="str">
        <f xml:space="preserve"> TRIM(UPPER( MID(_INSTRUMENT_TAGS[[#This Row],[INITIAL_DESC]],51,25)))</f>
        <v/>
      </c>
      <c r="I129" s="281"/>
      <c r="J129" s="280" t="str">
        <f>_xlfn.CONCAT(_INSTRUMENT_TAGS[[#This Row],[INITIAL_TAG1]:[INITIAL_TAG2]])</f>
        <v>BB1QT004</v>
      </c>
      <c r="K129" s="280" t="str">
        <f>TRIM(TRIM(_INSTRUMENT_TAGS[[#This Row],[DESC1]])&amp; " " &amp;TRIM(_INSTRUMENT_TAGS[[#This Row],[DESC2]]) &amp; " " &amp; TRIM(_INSTRUMENT_TAGS[[#This Row],[DESC3]]))</f>
        <v>CONDUCTIVITY MEASUREMENT FROM BOILER WATER</v>
      </c>
    </row>
    <row r="130" spans="1:11" x14ac:dyDescent="0.4">
      <c r="A130" s="280" t="s">
        <v>1274</v>
      </c>
      <c r="C130" s="280" t="s">
        <v>1833</v>
      </c>
      <c r="D130" s="281"/>
      <c r="E130" s="280" t="str">
        <f>_xlfn.CONCAT(_INSTRUMENT_TAGS[[#This Row],[INITIAL_TAG1]:[INITIAL_TAG2]])</f>
        <v>BB1PT410</v>
      </c>
      <c r="F130" s="280" t="str">
        <f>TRIM(UPPER( MID(_INSTRUMENT_TAGS[[#This Row],[INITIAL_DESC]],1,25)))</f>
        <v>SECONDARY AIR PRESSURE</v>
      </c>
      <c r="G130" s="280" t="str">
        <f>TRIM(UPPER( MID(_INSTRUMENT_TAGS[[#This Row],[INITIAL_DESC]],26,25)))</f>
        <v>INNER FRONT WALL</v>
      </c>
      <c r="H130" s="280" t="str">
        <f xml:space="preserve"> TRIM(UPPER( MID(_INSTRUMENT_TAGS[[#This Row],[INITIAL_DESC]],51,25)))</f>
        <v/>
      </c>
      <c r="I130" s="281"/>
      <c r="J130" s="280" t="str">
        <f>_xlfn.CONCAT(_INSTRUMENT_TAGS[[#This Row],[INITIAL_TAG1]:[INITIAL_TAG2]])</f>
        <v>BB1PT410</v>
      </c>
      <c r="K130" s="280" t="str">
        <f>TRIM(TRIM(_INSTRUMENT_TAGS[[#This Row],[DESC1]])&amp; " " &amp;TRIM(_INSTRUMENT_TAGS[[#This Row],[DESC2]]) &amp; " " &amp; TRIM(_INSTRUMENT_TAGS[[#This Row],[DESC3]]))</f>
        <v>SECONDARY AIR PRESSURE INNER FRONT WALL</v>
      </c>
    </row>
    <row r="131" spans="1:11" x14ac:dyDescent="0.4">
      <c r="A131" s="280" t="s">
        <v>444</v>
      </c>
      <c r="C131" s="280" t="s">
        <v>445</v>
      </c>
      <c r="D131" s="281"/>
      <c r="E131" s="280" t="str">
        <f>_xlfn.CONCAT(_INSTRUMENT_TAGS[[#This Row],[INITIAL_TAG1]:[INITIAL_TAG2]])</f>
        <v>BB1TT551</v>
      </c>
      <c r="F131" s="280" t="str">
        <f>TRIM(UPPER( MID(_INSTRUMENT_TAGS[[#This Row],[INITIAL_DESC]],1,25)))</f>
        <v>FLUE GAS TEMPERATURE 2</v>
      </c>
      <c r="G131" s="280" t="str">
        <f>TRIM(UPPER( MID(_INSTRUMENT_TAGS[[#This Row],[INITIAL_DESC]],26,25)))</f>
        <v/>
      </c>
      <c r="H131" s="280" t="str">
        <f xml:space="preserve"> TRIM(UPPER( MID(_INSTRUMENT_TAGS[[#This Row],[INITIAL_DESC]],51,25)))</f>
        <v/>
      </c>
      <c r="I131" s="281"/>
      <c r="J131" s="280" t="str">
        <f>_xlfn.CONCAT(_INSTRUMENT_TAGS[[#This Row],[INITIAL_TAG1]:[INITIAL_TAG2]])</f>
        <v>BB1TT551</v>
      </c>
      <c r="K131" s="280" t="str">
        <f>TRIM(TRIM(_INSTRUMENT_TAGS[[#This Row],[DESC1]])&amp; " " &amp;TRIM(_INSTRUMENT_TAGS[[#This Row],[DESC2]]) &amp; " " &amp; TRIM(_INSTRUMENT_TAGS[[#This Row],[DESC3]]))</f>
        <v>FLUE GAS TEMPERATURE 2</v>
      </c>
    </row>
    <row r="132" spans="1:11" x14ac:dyDescent="0.4">
      <c r="A132" s="280" t="s">
        <v>447</v>
      </c>
      <c r="C132" s="280" t="s">
        <v>1834</v>
      </c>
      <c r="D132" s="281"/>
      <c r="E132" s="280" t="str">
        <f>_xlfn.CONCAT(_INSTRUMENT_TAGS[[#This Row],[INITIAL_TAG1]:[INITIAL_TAG2]])</f>
        <v>BB1TT400</v>
      </c>
      <c r="F132" s="280" t="str">
        <f>TRIM(UPPER( MID(_INSTRUMENT_TAGS[[#This Row],[INITIAL_DESC]],1,25)))</f>
        <v>PRIMARY AIR TEMPERATURE</v>
      </c>
      <c r="G132" s="280" t="str">
        <f>TRIM(UPPER( MID(_INSTRUMENT_TAGS[[#This Row],[INITIAL_DESC]],26,25)))</f>
        <v>BEFORE PREHEATER</v>
      </c>
      <c r="H132" s="280" t="str">
        <f xml:space="preserve"> TRIM(UPPER( MID(_INSTRUMENT_TAGS[[#This Row],[INITIAL_DESC]],51,25)))</f>
        <v/>
      </c>
      <c r="I132" s="281"/>
      <c r="J132" s="280" t="str">
        <f>_xlfn.CONCAT(_INSTRUMENT_TAGS[[#This Row],[INITIAL_TAG1]:[INITIAL_TAG2]])</f>
        <v>BB1TT400</v>
      </c>
      <c r="K132" s="280" t="str">
        <f>TRIM(TRIM(_INSTRUMENT_TAGS[[#This Row],[DESC1]])&amp; " " &amp;TRIM(_INSTRUMENT_TAGS[[#This Row],[DESC2]]) &amp; " " &amp; TRIM(_INSTRUMENT_TAGS[[#This Row],[DESC3]]))</f>
        <v>PRIMARY AIR TEMPERATURE BEFORE PREHEATER</v>
      </c>
    </row>
    <row r="133" spans="1:11" x14ac:dyDescent="0.4">
      <c r="A133" s="280" t="s">
        <v>450</v>
      </c>
      <c r="C133" s="280" t="s">
        <v>1835</v>
      </c>
      <c r="D133" s="281"/>
      <c r="E133" s="280" t="str">
        <f>_xlfn.CONCAT(_INSTRUMENT_TAGS[[#This Row],[INITIAL_TAG1]:[INITIAL_TAG2]])</f>
        <v>BB1PT403</v>
      </c>
      <c r="F133" s="280" t="str">
        <f>TRIM(UPPER( MID(_INSTRUMENT_TAGS[[#This Row],[INITIAL_DESC]],1,25)))</f>
        <v>SECONDARY AIR PRESSURE</v>
      </c>
      <c r="G133" s="280" t="str">
        <f>TRIM(UPPER( MID(_INSTRUMENT_TAGS[[#This Row],[INITIAL_DESC]],26,25)))</f>
        <v>INNER BACK WALL</v>
      </c>
      <c r="H133" s="280" t="str">
        <f xml:space="preserve"> TRIM(UPPER( MID(_INSTRUMENT_TAGS[[#This Row],[INITIAL_DESC]],51,25)))</f>
        <v/>
      </c>
      <c r="I133" s="281"/>
      <c r="J133" s="280" t="str">
        <f>_xlfn.CONCAT(_INSTRUMENT_TAGS[[#This Row],[INITIAL_TAG1]:[INITIAL_TAG2]])</f>
        <v>BB1PT403</v>
      </c>
      <c r="K133" s="280" t="str">
        <f>TRIM(TRIM(_INSTRUMENT_TAGS[[#This Row],[DESC1]])&amp; " " &amp;TRIM(_INSTRUMENT_TAGS[[#This Row],[DESC2]]) &amp; " " &amp; TRIM(_INSTRUMENT_TAGS[[#This Row],[DESC3]]))</f>
        <v>SECONDARY AIR PRESSURE INNER BACK WALL</v>
      </c>
    </row>
    <row r="134" spans="1:11" x14ac:dyDescent="0.4">
      <c r="A134" s="280" t="s">
        <v>458</v>
      </c>
      <c r="C134" s="280" t="s">
        <v>459</v>
      </c>
      <c r="D134" s="281"/>
      <c r="E134" s="280" t="str">
        <f>_xlfn.CONCAT(_INSTRUMENT_TAGS[[#This Row],[INITIAL_TAG1]:[INITIAL_TAG2]])</f>
        <v>BB1PT550</v>
      </c>
      <c r="F134" s="280" t="str">
        <f>TRIM(UPPER( MID(_INSTRUMENT_TAGS[[#This Row],[INITIAL_DESC]],1,25)))</f>
        <v>FLUE GAS PRESSURE AT THE</v>
      </c>
      <c r="G134" s="280" t="str">
        <f>TRIM(UPPER( MID(_INSTRUMENT_TAGS[[#This Row],[INITIAL_DESC]],26,25)))</f>
        <v>OUTLET OF THE BOILER</v>
      </c>
      <c r="H134" s="280" t="str">
        <f xml:space="preserve"> TRIM(UPPER( MID(_INSTRUMENT_TAGS[[#This Row],[INITIAL_DESC]],51,25)))</f>
        <v/>
      </c>
      <c r="I134" s="281"/>
      <c r="J134" s="280" t="str">
        <f>_xlfn.CONCAT(_INSTRUMENT_TAGS[[#This Row],[INITIAL_TAG1]:[INITIAL_TAG2]])</f>
        <v>BB1PT550</v>
      </c>
      <c r="K134" s="280" t="str">
        <f>TRIM(TRIM(_INSTRUMENT_TAGS[[#This Row],[DESC1]])&amp; " " &amp;TRIM(_INSTRUMENT_TAGS[[#This Row],[DESC2]]) &amp; " " &amp; TRIM(_INSTRUMENT_TAGS[[#This Row],[DESC3]]))</f>
        <v>FLUE GAS PRESSURE AT THE OUTLET OF THE BOILER</v>
      </c>
    </row>
    <row r="135" spans="1:11" x14ac:dyDescent="0.4">
      <c r="A135" s="280" t="s">
        <v>461</v>
      </c>
      <c r="C135" s="280" t="s">
        <v>1836</v>
      </c>
      <c r="D135" s="281"/>
      <c r="E135" s="280" t="str">
        <f>_xlfn.CONCAT(_INSTRUMENT_TAGS[[#This Row],[INITIAL_TAG1]:[INITIAL_TAG2]])</f>
        <v>BB1TT012</v>
      </c>
      <c r="F135" s="280" t="str">
        <f>TRIM(UPPER( MID(_INSTRUMENT_TAGS[[#This Row],[INITIAL_DESC]],1,25)))</f>
        <v>CONDENSATE TEMPERATURE</v>
      </c>
      <c r="G135" s="280" t="str">
        <f>TRIM(UPPER( MID(_INSTRUMENT_TAGS[[#This Row],[INITIAL_DESC]],26,25)))</f>
        <v>FROM PRIMARY AIR PREHEATE</v>
      </c>
      <c r="H135" s="280" t="str">
        <f xml:space="preserve"> TRIM(UPPER( MID(_INSTRUMENT_TAGS[[#This Row],[INITIAL_DESC]],51,25)))</f>
        <v>R</v>
      </c>
      <c r="I135" s="281"/>
      <c r="J135" s="280" t="str">
        <f>_xlfn.CONCAT(_INSTRUMENT_TAGS[[#This Row],[INITIAL_TAG1]:[INITIAL_TAG2]])</f>
        <v>BB1TT012</v>
      </c>
      <c r="K135" s="280" t="str">
        <f>TRIM(TRIM(_INSTRUMENT_TAGS[[#This Row],[DESC1]])&amp; " " &amp;TRIM(_INSTRUMENT_TAGS[[#This Row],[DESC2]]) &amp; " " &amp; TRIM(_INSTRUMENT_TAGS[[#This Row],[DESC3]]))</f>
        <v>CONDENSATE TEMPERATURE FROM PRIMARY AIR PREHEATE R</v>
      </c>
    </row>
    <row r="136" spans="1:11" x14ac:dyDescent="0.4">
      <c r="A136" s="280" t="s">
        <v>466</v>
      </c>
      <c r="C136" s="280" t="s">
        <v>467</v>
      </c>
      <c r="D136" s="281"/>
      <c r="E136" s="280" t="str">
        <f>_xlfn.CONCAT(_INSTRUMENT_TAGS[[#This Row],[INITIAL_TAG1]:[INITIAL_TAG2]])</f>
        <v>BB1TT550</v>
      </c>
      <c r="F136" s="280" t="str">
        <f>TRIM(UPPER( MID(_INSTRUMENT_TAGS[[#This Row],[INITIAL_DESC]],1,25)))</f>
        <v>FLUE GAS TEMPERATURE 1</v>
      </c>
      <c r="G136" s="280" t="str">
        <f>TRIM(UPPER( MID(_INSTRUMENT_TAGS[[#This Row],[INITIAL_DESC]],26,25)))</f>
        <v/>
      </c>
      <c r="H136" s="280" t="str">
        <f xml:space="preserve"> TRIM(UPPER( MID(_INSTRUMENT_TAGS[[#This Row],[INITIAL_DESC]],51,25)))</f>
        <v/>
      </c>
      <c r="I136" s="281"/>
      <c r="J136" s="280" t="str">
        <f>_xlfn.CONCAT(_INSTRUMENT_TAGS[[#This Row],[INITIAL_TAG1]:[INITIAL_TAG2]])</f>
        <v>BB1TT550</v>
      </c>
      <c r="K136" s="280" t="str">
        <f>TRIM(TRIM(_INSTRUMENT_TAGS[[#This Row],[DESC1]])&amp; " " &amp;TRIM(_INSTRUMENT_TAGS[[#This Row],[DESC2]]) &amp; " " &amp; TRIM(_INSTRUMENT_TAGS[[#This Row],[DESC3]]))</f>
        <v>FLUE GAS TEMPERATURE 1</v>
      </c>
    </row>
    <row r="137" spans="1:11" x14ac:dyDescent="0.4">
      <c r="A137" s="280" t="s">
        <v>469</v>
      </c>
      <c r="C137" s="280" t="s">
        <v>470</v>
      </c>
      <c r="D137" s="281"/>
      <c r="E137" s="280" t="str">
        <f>_xlfn.CONCAT(_INSTRUMENT_TAGS[[#This Row],[INITIAL_TAG1]:[INITIAL_TAG2]])</f>
        <v>BB1TT412</v>
      </c>
      <c r="F137" s="280" t="str">
        <f>TRIM(UPPER( MID(_INSTRUMENT_TAGS[[#This Row],[INITIAL_DESC]],1,25)))</f>
        <v>BOILER TEMPERATURE AFTER</v>
      </c>
      <c r="G137" s="280" t="str">
        <f>TRIM(UPPER( MID(_INSTRUMENT_TAGS[[#This Row],[INITIAL_DESC]],26,25)))</f>
        <v>EMPTY DRAFT 2</v>
      </c>
      <c r="H137" s="280" t="str">
        <f xml:space="preserve"> TRIM(UPPER( MID(_INSTRUMENT_TAGS[[#This Row],[INITIAL_DESC]],51,25)))</f>
        <v/>
      </c>
      <c r="I137" s="281"/>
      <c r="J137" s="280" t="str">
        <f>_xlfn.CONCAT(_INSTRUMENT_TAGS[[#This Row],[INITIAL_TAG1]:[INITIAL_TAG2]])</f>
        <v>BB1TT412</v>
      </c>
      <c r="K137" s="280" t="str">
        <f>TRIM(TRIM(_INSTRUMENT_TAGS[[#This Row],[DESC1]])&amp; " " &amp;TRIM(_INSTRUMENT_TAGS[[#This Row],[DESC2]]) &amp; " " &amp; TRIM(_INSTRUMENT_TAGS[[#This Row],[DESC3]]))</f>
        <v>BOILER TEMPERATURE AFTER EMPTY DRAFT 2</v>
      </c>
    </row>
    <row r="138" spans="1:11" x14ac:dyDescent="0.4">
      <c r="A138" s="280" t="s">
        <v>478</v>
      </c>
      <c r="C138" s="280" t="s">
        <v>479</v>
      </c>
      <c r="D138" s="281"/>
      <c r="E138" s="280" t="str">
        <f>_xlfn.CONCAT(_INSTRUMENT_TAGS[[#This Row],[INITIAL_TAG1]:[INITIAL_TAG2]])</f>
        <v>BB1TT411</v>
      </c>
      <c r="F138" s="280" t="str">
        <f>TRIM(UPPER( MID(_INSTRUMENT_TAGS[[#This Row],[INITIAL_DESC]],1,25)))</f>
        <v>BOILER TEMPERATURE AFTER</v>
      </c>
      <c r="G138" s="280" t="str">
        <f>TRIM(UPPER( MID(_INSTRUMENT_TAGS[[#This Row],[INITIAL_DESC]],26,25)))</f>
        <v>EMPTY DRAFT 1</v>
      </c>
      <c r="H138" s="280" t="str">
        <f xml:space="preserve"> TRIM(UPPER( MID(_INSTRUMENT_TAGS[[#This Row],[INITIAL_DESC]],51,25)))</f>
        <v/>
      </c>
      <c r="I138" s="281"/>
      <c r="J138" s="280" t="str">
        <f>_xlfn.CONCAT(_INSTRUMENT_TAGS[[#This Row],[INITIAL_TAG1]:[INITIAL_TAG2]])</f>
        <v>BB1TT411</v>
      </c>
      <c r="K138" s="280" t="str">
        <f>TRIM(TRIM(_INSTRUMENT_TAGS[[#This Row],[DESC1]])&amp; " " &amp;TRIM(_INSTRUMENT_TAGS[[#This Row],[DESC2]]) &amp; " " &amp; TRIM(_INSTRUMENT_TAGS[[#This Row],[DESC3]]))</f>
        <v>BOILER TEMPERATURE AFTER EMPTY DRAFT 1</v>
      </c>
    </row>
    <row r="139" spans="1:11" x14ac:dyDescent="0.4">
      <c r="A139" s="280" t="s">
        <v>488</v>
      </c>
      <c r="C139" s="280" t="s">
        <v>489</v>
      </c>
      <c r="D139" s="281"/>
      <c r="E139" s="280" t="str">
        <f>_xlfn.CONCAT(_INSTRUMENT_TAGS[[#This Row],[INITIAL_TAG1]:[INITIAL_TAG2]])</f>
        <v>BB1QT552</v>
      </c>
      <c r="F139" s="280" t="str">
        <f>TRIM(UPPER( MID(_INSTRUMENT_TAGS[[#This Row],[INITIAL_DESC]],1,25)))</f>
        <v>FLUEGAS CO MEASUREMENT</v>
      </c>
      <c r="G139" s="280" t="str">
        <f>TRIM(UPPER( MID(_INSTRUMENT_TAGS[[#This Row],[INITIAL_DESC]],26,25)))</f>
        <v/>
      </c>
      <c r="H139" s="280" t="str">
        <f xml:space="preserve"> TRIM(UPPER( MID(_INSTRUMENT_TAGS[[#This Row],[INITIAL_DESC]],51,25)))</f>
        <v/>
      </c>
      <c r="I139" s="281"/>
      <c r="J139" s="280" t="str">
        <f>_xlfn.CONCAT(_INSTRUMENT_TAGS[[#This Row],[INITIAL_TAG1]:[INITIAL_TAG2]])</f>
        <v>BB1QT552</v>
      </c>
      <c r="K139" s="280" t="str">
        <f>TRIM(TRIM(_INSTRUMENT_TAGS[[#This Row],[DESC1]])&amp; " " &amp;TRIM(_INSTRUMENT_TAGS[[#This Row],[DESC2]]) &amp; " " &amp; TRIM(_INSTRUMENT_TAGS[[#This Row],[DESC3]]))</f>
        <v>FLUEGAS CO MEASUREMENT</v>
      </c>
    </row>
    <row r="140" spans="1:11" x14ac:dyDescent="0.4">
      <c r="A140" s="280" t="s">
        <v>490</v>
      </c>
      <c r="C140" s="280" t="s">
        <v>491</v>
      </c>
      <c r="D140" s="281"/>
      <c r="E140" s="280" t="str">
        <f>_xlfn.CONCAT(_INSTRUMENT_TAGS[[#This Row],[INITIAL_TAG1]:[INITIAL_TAG2]])</f>
        <v>BB1TT405</v>
      </c>
      <c r="F140" s="280" t="str">
        <f>TRIM(UPPER( MID(_INSTRUMENT_TAGS[[#This Row],[INITIAL_DESC]],1,25)))</f>
        <v>PRIMARY AIR TEMPERATURE</v>
      </c>
      <c r="G140" s="280" t="str">
        <f>TRIM(UPPER( MID(_INSTRUMENT_TAGS[[#This Row],[INITIAL_DESC]],26,25)))</f>
        <v/>
      </c>
      <c r="H140" s="280" t="str">
        <f xml:space="preserve"> TRIM(UPPER( MID(_INSTRUMENT_TAGS[[#This Row],[INITIAL_DESC]],51,25)))</f>
        <v/>
      </c>
      <c r="I140" s="281"/>
      <c r="J140" s="280" t="str">
        <f>_xlfn.CONCAT(_INSTRUMENT_TAGS[[#This Row],[INITIAL_TAG1]:[INITIAL_TAG2]])</f>
        <v>BB1TT405</v>
      </c>
      <c r="K140" s="280" t="str">
        <f>TRIM(TRIM(_INSTRUMENT_TAGS[[#This Row],[DESC1]])&amp; " " &amp;TRIM(_INSTRUMENT_TAGS[[#This Row],[DESC2]]) &amp; " " &amp; TRIM(_INSTRUMENT_TAGS[[#This Row],[DESC3]]))</f>
        <v>PRIMARY AIR TEMPERATURE</v>
      </c>
    </row>
    <row r="141" spans="1:11" x14ac:dyDescent="0.4">
      <c r="A141" s="280" t="s">
        <v>496</v>
      </c>
      <c r="C141" s="280" t="s">
        <v>1837</v>
      </c>
      <c r="D141" s="281"/>
      <c r="E141" s="280" t="str">
        <f>_xlfn.CONCAT(_INSTRUMENT_TAGS[[#This Row],[INITIAL_TAG1]:[INITIAL_TAG2]])</f>
        <v>BB1TT415</v>
      </c>
      <c r="F141" s="280" t="str">
        <f>TRIM(UPPER( MID(_INSTRUMENT_TAGS[[#This Row],[INITIAL_DESC]],1,25)))</f>
        <v>BOILER BED TEMPERATURE</v>
      </c>
      <c r="G141" s="280" t="str">
        <f>TRIM(UPPER( MID(_INSTRUMENT_TAGS[[#This Row],[INITIAL_DESC]],26,25)))</f>
        <v>MIDDLE LEVEL</v>
      </c>
      <c r="H141" s="280" t="str">
        <f xml:space="preserve"> TRIM(UPPER( MID(_INSTRUMENT_TAGS[[#This Row],[INITIAL_DESC]],51,25)))</f>
        <v/>
      </c>
      <c r="I141" s="281"/>
      <c r="J141" s="280" t="str">
        <f>_xlfn.CONCAT(_INSTRUMENT_TAGS[[#This Row],[INITIAL_TAG1]:[INITIAL_TAG2]])</f>
        <v>BB1TT415</v>
      </c>
      <c r="K141" s="280" t="str">
        <f>TRIM(TRIM(_INSTRUMENT_TAGS[[#This Row],[DESC1]])&amp; " " &amp;TRIM(_INSTRUMENT_TAGS[[#This Row],[DESC2]]) &amp; " " &amp; TRIM(_INSTRUMENT_TAGS[[#This Row],[DESC3]]))</f>
        <v>BOILER BED TEMPERATURE MIDDLE LEVEL</v>
      </c>
    </row>
    <row r="142" spans="1:11" x14ac:dyDescent="0.4">
      <c r="A142" s="280" t="s">
        <v>499</v>
      </c>
      <c r="C142" s="280" t="s">
        <v>1838</v>
      </c>
      <c r="D142" s="281"/>
      <c r="E142" s="280" t="str">
        <f>_xlfn.CONCAT(_INSTRUMENT_TAGS[[#This Row],[INITIAL_TAG1]:[INITIAL_TAG2]])</f>
        <v>BB1TT416</v>
      </c>
      <c r="F142" s="280" t="str">
        <f>TRIM(UPPER( MID(_INSTRUMENT_TAGS[[#This Row],[INITIAL_DESC]],1,25)))</f>
        <v>BOILER BED TEMPERATURE</v>
      </c>
      <c r="G142" s="280" t="str">
        <f>TRIM(UPPER( MID(_INSTRUMENT_TAGS[[#This Row],[INITIAL_DESC]],26,25)))</f>
        <v>LOWER LEVEL</v>
      </c>
      <c r="H142" s="280" t="str">
        <f xml:space="preserve"> TRIM(UPPER( MID(_INSTRUMENT_TAGS[[#This Row],[INITIAL_DESC]],51,25)))</f>
        <v/>
      </c>
      <c r="I142" s="281"/>
      <c r="J142" s="280" t="str">
        <f>_xlfn.CONCAT(_INSTRUMENT_TAGS[[#This Row],[INITIAL_TAG1]:[INITIAL_TAG2]])</f>
        <v>BB1TT416</v>
      </c>
      <c r="K142" s="280" t="str">
        <f>TRIM(TRIM(_INSTRUMENT_TAGS[[#This Row],[DESC1]])&amp; " " &amp;TRIM(_INSTRUMENT_TAGS[[#This Row],[DESC2]]) &amp; " " &amp; TRIM(_INSTRUMENT_TAGS[[#This Row],[DESC3]]))</f>
        <v>BOILER BED TEMPERATURE LOWER LEVEL</v>
      </c>
    </row>
    <row r="143" spans="1:11" x14ac:dyDescent="0.4">
      <c r="A143" s="280" t="s">
        <v>502</v>
      </c>
      <c r="C143" s="280" t="s">
        <v>1839</v>
      </c>
      <c r="D143" s="281"/>
      <c r="E143" s="280" t="str">
        <f>_xlfn.CONCAT(_INSTRUMENT_TAGS[[#This Row],[INITIAL_TAG1]:[INITIAL_TAG2]])</f>
        <v>BB1TT410</v>
      </c>
      <c r="F143" s="280" t="str">
        <f>TRIM(UPPER( MID(_INSTRUMENT_TAGS[[#This Row],[INITIAL_DESC]],1,25)))</f>
        <v>BOILER 1ST DRAFT</v>
      </c>
      <c r="G143" s="280" t="str">
        <f>TRIM(UPPER( MID(_INSTRUMENT_TAGS[[#This Row],[INITIAL_DESC]],26,25)))</f>
        <v>TEMPERATURE</v>
      </c>
      <c r="H143" s="280" t="str">
        <f xml:space="preserve"> TRIM(UPPER( MID(_INSTRUMENT_TAGS[[#This Row],[INITIAL_DESC]],51,25)))</f>
        <v/>
      </c>
      <c r="I143" s="281"/>
      <c r="J143" s="280" t="str">
        <f>_xlfn.CONCAT(_INSTRUMENT_TAGS[[#This Row],[INITIAL_TAG1]:[INITIAL_TAG2]])</f>
        <v>BB1TT410</v>
      </c>
      <c r="K143" s="280" t="str">
        <f>TRIM(TRIM(_INSTRUMENT_TAGS[[#This Row],[DESC1]])&amp; " " &amp;TRIM(_INSTRUMENT_TAGS[[#This Row],[DESC2]]) &amp; " " &amp; TRIM(_INSTRUMENT_TAGS[[#This Row],[DESC3]]))</f>
        <v>BOILER 1ST DRAFT TEMPERATURE</v>
      </c>
    </row>
    <row r="144" spans="1:11" x14ac:dyDescent="0.4">
      <c r="A144" s="280" t="s">
        <v>505</v>
      </c>
      <c r="C144" s="280" t="s">
        <v>1840</v>
      </c>
      <c r="D144" s="281"/>
      <c r="E144" s="280" t="str">
        <f>_xlfn.CONCAT(_INSTRUMENT_TAGS[[#This Row],[INITIAL_TAG1]:[INITIAL_TAG2]])</f>
        <v>BB1TT116</v>
      </c>
      <c r="F144" s="280" t="str">
        <f>TRIM(UPPER( MID(_INSTRUMENT_TAGS[[#This Row],[INITIAL_DESC]],1,25)))</f>
        <v>STEAM TEMPERATURE TO</v>
      </c>
      <c r="G144" s="280" t="str">
        <f>TRIM(UPPER( MID(_INSTRUMENT_TAGS[[#This Row],[INITIAL_DESC]],26,25)))</f>
        <v>AIR PREHEATER</v>
      </c>
      <c r="H144" s="280" t="str">
        <f xml:space="preserve"> TRIM(UPPER( MID(_INSTRUMENT_TAGS[[#This Row],[INITIAL_DESC]],51,25)))</f>
        <v/>
      </c>
      <c r="I144" s="281"/>
      <c r="J144" s="280" t="str">
        <f>_xlfn.CONCAT(_INSTRUMENT_TAGS[[#This Row],[INITIAL_TAG1]:[INITIAL_TAG2]])</f>
        <v>BB1TT116</v>
      </c>
      <c r="K144" s="280" t="str">
        <f>TRIM(TRIM(_INSTRUMENT_TAGS[[#This Row],[DESC1]])&amp; " " &amp;TRIM(_INSTRUMENT_TAGS[[#This Row],[DESC2]]) &amp; " " &amp; TRIM(_INSTRUMENT_TAGS[[#This Row],[DESC3]]))</f>
        <v>STEAM TEMPERATURE TO AIR PREHEATER</v>
      </c>
    </row>
    <row r="145" spans="1:11" x14ac:dyDescent="0.4">
      <c r="A145" s="280" t="s">
        <v>508</v>
      </c>
      <c r="C145" s="280" t="s">
        <v>1841</v>
      </c>
      <c r="D145" s="281"/>
      <c r="E145" s="280" t="str">
        <f>_xlfn.CONCAT(_INSTRUMENT_TAGS[[#This Row],[INITIAL_TAG1]:[INITIAL_TAG2]])</f>
        <v>BB1TT308</v>
      </c>
      <c r="F145" s="280" t="str">
        <f>TRIM(UPPER( MID(_INSTRUMENT_TAGS[[#This Row],[INITIAL_DESC]],1,25)))</f>
        <v>FURNACE TEMPERATURE</v>
      </c>
      <c r="G145" s="280" t="str">
        <f>TRIM(UPPER( MID(_INSTRUMENT_TAGS[[#This Row],[INITIAL_DESC]],26,25)))</f>
        <v>CONNECTION</v>
      </c>
      <c r="H145" s="280" t="str">
        <f xml:space="preserve"> TRIM(UPPER( MID(_INSTRUMENT_TAGS[[#This Row],[INITIAL_DESC]],51,25)))</f>
        <v/>
      </c>
      <c r="I145" s="281"/>
      <c r="J145" s="280" t="str">
        <f>_xlfn.CONCAT(_INSTRUMENT_TAGS[[#This Row],[INITIAL_TAG1]:[INITIAL_TAG2]])</f>
        <v>BB1TT308</v>
      </c>
      <c r="K145" s="280" t="str">
        <f>TRIM(TRIM(_INSTRUMENT_TAGS[[#This Row],[DESC1]])&amp; " " &amp;TRIM(_INSTRUMENT_TAGS[[#This Row],[DESC2]]) &amp; " " &amp; TRIM(_INSTRUMENT_TAGS[[#This Row],[DESC3]]))</f>
        <v>FURNACE TEMPERATURE CONNECTION</v>
      </c>
    </row>
    <row r="146" spans="1:11" x14ac:dyDescent="0.4">
      <c r="A146" s="280" t="s">
        <v>531</v>
      </c>
      <c r="C146" s="280" t="s">
        <v>532</v>
      </c>
      <c r="D146" s="281"/>
      <c r="E146" s="280" t="str">
        <f>_xlfn.CONCAT(_INSTRUMENT_TAGS[[#This Row],[INITIAL_TAG1]:[INITIAL_TAG2]])</f>
        <v>BB1QT553</v>
      </c>
      <c r="F146" s="280" t="str">
        <f>TRIM(UPPER( MID(_INSTRUMENT_TAGS[[#This Row],[INITIAL_DESC]],1,25)))</f>
        <v>BOILER ROOM GAS DETECTOR</v>
      </c>
      <c r="G146" s="280" t="str">
        <f>TRIM(UPPER( MID(_INSTRUMENT_TAGS[[#This Row],[INITIAL_DESC]],26,25)))</f>
        <v/>
      </c>
      <c r="H146" s="280" t="str">
        <f xml:space="preserve"> TRIM(UPPER( MID(_INSTRUMENT_TAGS[[#This Row],[INITIAL_DESC]],51,25)))</f>
        <v/>
      </c>
      <c r="I146" s="281"/>
      <c r="J146" s="280" t="str">
        <f>_xlfn.CONCAT(_INSTRUMENT_TAGS[[#This Row],[INITIAL_TAG1]:[INITIAL_TAG2]])</f>
        <v>BB1QT553</v>
      </c>
      <c r="K146" s="280" t="str">
        <f>TRIM(TRIM(_INSTRUMENT_TAGS[[#This Row],[DESC1]])&amp; " " &amp;TRIM(_INSTRUMENT_TAGS[[#This Row],[DESC2]]) &amp; " " &amp; TRIM(_INSTRUMENT_TAGS[[#This Row],[DESC3]]))</f>
        <v>BOILER ROOM GAS DETECTOR</v>
      </c>
    </row>
    <row r="147" spans="1:11" x14ac:dyDescent="0.4">
      <c r="A147" s="280" t="s">
        <v>535</v>
      </c>
      <c r="C147" s="280" t="s">
        <v>1842</v>
      </c>
      <c r="D147" s="281"/>
      <c r="E147" s="280" t="str">
        <f>_xlfn.CONCAT(_INSTRUMENT_TAGS[[#This Row],[INITIAL_TAG1]:[INITIAL_TAG2]])</f>
        <v>BB1TT408</v>
      </c>
      <c r="F147" s="280" t="str">
        <f>TRIM(UPPER( MID(_INSTRUMENT_TAGS[[#This Row],[INITIAL_DESC]],1,25)))</f>
        <v>SECONDARY AIR FAN MOTOR</v>
      </c>
      <c r="G147" s="280" t="str">
        <f>TRIM(UPPER( MID(_INSTRUMENT_TAGS[[#This Row],[INITIAL_DESC]],26,25)))</f>
        <v>BEARING TEMPERATURE 1</v>
      </c>
      <c r="H147" s="280" t="str">
        <f xml:space="preserve"> TRIM(UPPER( MID(_INSTRUMENT_TAGS[[#This Row],[INITIAL_DESC]],51,25)))</f>
        <v/>
      </c>
      <c r="I147" s="281"/>
      <c r="J147" s="280" t="str">
        <f>_xlfn.CONCAT(_INSTRUMENT_TAGS[[#This Row],[INITIAL_TAG1]:[INITIAL_TAG2]])</f>
        <v>BB1TT408</v>
      </c>
      <c r="K147" s="280" t="str">
        <f>TRIM(TRIM(_INSTRUMENT_TAGS[[#This Row],[DESC1]])&amp; " " &amp;TRIM(_INSTRUMENT_TAGS[[#This Row],[DESC2]]) &amp; " " &amp; TRIM(_INSTRUMENT_TAGS[[#This Row],[DESC3]]))</f>
        <v>SECONDARY AIR FAN MOTOR BEARING TEMPERATURE 1</v>
      </c>
    </row>
    <row r="148" spans="1:11" x14ac:dyDescent="0.4">
      <c r="A148" s="280" t="s">
        <v>1288</v>
      </c>
      <c r="C148" s="280" t="s">
        <v>1843</v>
      </c>
      <c r="D148" s="281"/>
      <c r="E148" s="280" t="str">
        <f>_xlfn.CONCAT(_INSTRUMENT_TAGS[[#This Row],[INITIAL_TAG1]:[INITIAL_TAG2]])</f>
        <v>BB1TT423</v>
      </c>
      <c r="F148" s="280" t="str">
        <f>TRIM(UPPER( MID(_INSTRUMENT_TAGS[[#This Row],[INITIAL_DESC]],1,25)))</f>
        <v>SECONDARY AIR FAN MOTOR</v>
      </c>
      <c r="G148" s="280" t="str">
        <f>TRIM(UPPER( MID(_INSTRUMENT_TAGS[[#This Row],[INITIAL_DESC]],26,25)))</f>
        <v>BEARING TEMPERATURE 2</v>
      </c>
      <c r="H148" s="280" t="str">
        <f xml:space="preserve"> TRIM(UPPER( MID(_INSTRUMENT_TAGS[[#This Row],[INITIAL_DESC]],51,25)))</f>
        <v/>
      </c>
      <c r="I148" s="281"/>
      <c r="J148" s="280" t="str">
        <f>_xlfn.CONCAT(_INSTRUMENT_TAGS[[#This Row],[INITIAL_TAG1]:[INITIAL_TAG2]])</f>
        <v>BB1TT423</v>
      </c>
      <c r="K148" s="280" t="str">
        <f>TRIM(TRIM(_INSTRUMENT_TAGS[[#This Row],[DESC1]])&amp; " " &amp;TRIM(_INSTRUMENT_TAGS[[#This Row],[DESC2]]) &amp; " " &amp; TRIM(_INSTRUMENT_TAGS[[#This Row],[DESC3]]))</f>
        <v>SECONDARY AIR FAN MOTOR BEARING TEMPERATURE 2</v>
      </c>
    </row>
    <row r="149" spans="1:11" x14ac:dyDescent="0.4">
      <c r="A149" s="280" t="s">
        <v>536</v>
      </c>
      <c r="C149" s="280" t="s">
        <v>1844</v>
      </c>
      <c r="D149" s="281"/>
      <c r="E149" s="280" t="str">
        <f>_xlfn.CONCAT(_INSTRUMENT_TAGS[[#This Row],[INITIAL_TAG1]:[INITIAL_TAG2]])</f>
        <v>BB1TT406</v>
      </c>
      <c r="F149" s="280" t="str">
        <f>TRIM(UPPER( MID(_INSTRUMENT_TAGS[[#This Row],[INITIAL_DESC]],1,25)))</f>
        <v>SECONDARY AIR FAN MOTOR</v>
      </c>
      <c r="G149" s="280" t="str">
        <f>TRIM(UPPER( MID(_INSTRUMENT_TAGS[[#This Row],[INITIAL_DESC]],26,25)))</f>
        <v>WINDING TEMPERATURE 1</v>
      </c>
      <c r="H149" s="280" t="str">
        <f xml:space="preserve"> TRIM(UPPER( MID(_INSTRUMENT_TAGS[[#This Row],[INITIAL_DESC]],51,25)))</f>
        <v/>
      </c>
      <c r="I149" s="281"/>
      <c r="J149" s="280" t="str">
        <f>_xlfn.CONCAT(_INSTRUMENT_TAGS[[#This Row],[INITIAL_TAG1]:[INITIAL_TAG2]])</f>
        <v>BB1TT406</v>
      </c>
      <c r="K149" s="280" t="str">
        <f>TRIM(TRIM(_INSTRUMENT_TAGS[[#This Row],[DESC1]])&amp; " " &amp;TRIM(_INSTRUMENT_TAGS[[#This Row],[DESC2]]) &amp; " " &amp; TRIM(_INSTRUMENT_TAGS[[#This Row],[DESC3]]))</f>
        <v>SECONDARY AIR FAN MOTOR WINDING TEMPERATURE 1</v>
      </c>
    </row>
    <row r="150" spans="1:11" x14ac:dyDescent="0.4">
      <c r="A150" s="280" t="s">
        <v>537</v>
      </c>
      <c r="C150" s="280" t="s">
        <v>1845</v>
      </c>
      <c r="D150" s="281"/>
      <c r="E150" s="280" t="str">
        <f>_xlfn.CONCAT(_INSTRUMENT_TAGS[[#This Row],[INITIAL_TAG1]:[INITIAL_TAG2]])</f>
        <v>BB1TT404</v>
      </c>
      <c r="F150" s="280" t="str">
        <f>TRIM(UPPER( MID(_INSTRUMENT_TAGS[[#This Row],[INITIAL_DESC]],1,25)))</f>
        <v>PRIMARY AIR FAN MOTOR</v>
      </c>
      <c r="G150" s="280" t="str">
        <f>TRIM(UPPER( MID(_INSTRUMENT_TAGS[[#This Row],[INITIAL_DESC]],26,25)))</f>
        <v>BEARING TEMPERATURE 1</v>
      </c>
      <c r="H150" s="280" t="str">
        <f xml:space="preserve"> TRIM(UPPER( MID(_INSTRUMENT_TAGS[[#This Row],[INITIAL_DESC]],51,25)))</f>
        <v/>
      </c>
      <c r="I150" s="281"/>
      <c r="J150" s="280" t="str">
        <f>_xlfn.CONCAT(_INSTRUMENT_TAGS[[#This Row],[INITIAL_TAG1]:[INITIAL_TAG2]])</f>
        <v>BB1TT404</v>
      </c>
      <c r="K150" s="280" t="str">
        <f>TRIM(TRIM(_INSTRUMENT_TAGS[[#This Row],[DESC1]])&amp; " " &amp;TRIM(_INSTRUMENT_TAGS[[#This Row],[DESC2]]) &amp; " " &amp; TRIM(_INSTRUMENT_TAGS[[#This Row],[DESC3]]))</f>
        <v>PRIMARY AIR FAN MOTOR BEARING TEMPERATURE 1</v>
      </c>
    </row>
    <row r="151" spans="1:11" x14ac:dyDescent="0.4">
      <c r="A151" s="280" t="s">
        <v>1292</v>
      </c>
      <c r="C151" s="280" t="s">
        <v>1846</v>
      </c>
      <c r="D151" s="281"/>
      <c r="E151" s="280" t="str">
        <f>_xlfn.CONCAT(_INSTRUMENT_TAGS[[#This Row],[INITIAL_TAG1]:[INITIAL_TAG2]])</f>
        <v>BB1TT409</v>
      </c>
      <c r="F151" s="280" t="str">
        <f>TRIM(UPPER( MID(_INSTRUMENT_TAGS[[#This Row],[INITIAL_DESC]],1,25)))</f>
        <v>PRIMARY AIR FAN MOTOR</v>
      </c>
      <c r="G151" s="280" t="str">
        <f>TRIM(UPPER( MID(_INSTRUMENT_TAGS[[#This Row],[INITIAL_DESC]],26,25)))</f>
        <v>BEARING TEMPERATURE 2</v>
      </c>
      <c r="H151" s="280" t="str">
        <f xml:space="preserve"> TRIM(UPPER( MID(_INSTRUMENT_TAGS[[#This Row],[INITIAL_DESC]],51,25)))</f>
        <v/>
      </c>
      <c r="I151" s="281"/>
      <c r="J151" s="280" t="str">
        <f>_xlfn.CONCAT(_INSTRUMENT_TAGS[[#This Row],[INITIAL_TAG1]:[INITIAL_TAG2]])</f>
        <v>BB1TT409</v>
      </c>
      <c r="K151" s="280" t="str">
        <f>TRIM(TRIM(_INSTRUMENT_TAGS[[#This Row],[DESC1]])&amp; " " &amp;TRIM(_INSTRUMENT_TAGS[[#This Row],[DESC2]]) &amp; " " &amp; TRIM(_INSTRUMENT_TAGS[[#This Row],[DESC3]]))</f>
        <v>PRIMARY AIR FAN MOTOR BEARING TEMPERATURE 2</v>
      </c>
    </row>
    <row r="152" spans="1:11" x14ac:dyDescent="0.4">
      <c r="A152" s="280" t="s">
        <v>538</v>
      </c>
      <c r="C152" s="280" t="s">
        <v>1847</v>
      </c>
      <c r="D152" s="281"/>
      <c r="E152" s="280" t="str">
        <f>_xlfn.CONCAT(_INSTRUMENT_TAGS[[#This Row],[INITIAL_TAG1]:[INITIAL_TAG2]])</f>
        <v>BB1TT402</v>
      </c>
      <c r="F152" s="280" t="str">
        <f>TRIM(UPPER( MID(_INSTRUMENT_TAGS[[#This Row],[INITIAL_DESC]],1,25)))</f>
        <v>PRIMARY AIR FAN MOTOR</v>
      </c>
      <c r="G152" s="280" t="str">
        <f>TRIM(UPPER( MID(_INSTRUMENT_TAGS[[#This Row],[INITIAL_DESC]],26,25)))</f>
        <v>WINDING TEMPERATURE 1</v>
      </c>
      <c r="H152" s="280" t="str">
        <f xml:space="preserve"> TRIM(UPPER( MID(_INSTRUMENT_TAGS[[#This Row],[INITIAL_DESC]],51,25)))</f>
        <v/>
      </c>
      <c r="I152" s="281"/>
      <c r="J152" s="280" t="str">
        <f>_xlfn.CONCAT(_INSTRUMENT_TAGS[[#This Row],[INITIAL_TAG1]:[INITIAL_TAG2]])</f>
        <v>BB1TT402</v>
      </c>
      <c r="K152" s="280" t="str">
        <f>TRIM(TRIM(_INSTRUMENT_TAGS[[#This Row],[DESC1]])&amp; " " &amp;TRIM(_INSTRUMENT_TAGS[[#This Row],[DESC2]]) &amp; " " &amp; TRIM(_INSTRUMENT_TAGS[[#This Row],[DESC3]]))</f>
        <v>PRIMARY AIR FAN MOTOR WINDING TEMPERATURE 1</v>
      </c>
    </row>
    <row r="153" spans="1:11" x14ac:dyDescent="0.4">
      <c r="A153" s="280" t="s">
        <v>539</v>
      </c>
      <c r="C153" s="280" t="s">
        <v>1848</v>
      </c>
      <c r="D153" s="281"/>
      <c r="E153" s="280" t="str">
        <f>_xlfn.CONCAT(_INSTRUMENT_TAGS[[#This Row],[INITIAL_TAG1]:[INITIAL_TAG2]])</f>
        <v>BB1TT403</v>
      </c>
      <c r="F153" s="280" t="str">
        <f>TRIM(UPPER( MID(_INSTRUMENT_TAGS[[#This Row],[INITIAL_DESC]],1,25)))</f>
        <v>PRIMARY AIR FAN MOTOR</v>
      </c>
      <c r="G153" s="280" t="str">
        <f>TRIM(UPPER( MID(_INSTRUMENT_TAGS[[#This Row],[INITIAL_DESC]],26,25)))</f>
        <v>WINDING TEMPERATURE 2</v>
      </c>
      <c r="H153" s="280" t="str">
        <f xml:space="preserve"> TRIM(UPPER( MID(_INSTRUMENT_TAGS[[#This Row],[INITIAL_DESC]],51,25)))</f>
        <v/>
      </c>
      <c r="I153" s="281"/>
      <c r="J153" s="280" t="str">
        <f>_xlfn.CONCAT(_INSTRUMENT_TAGS[[#This Row],[INITIAL_TAG1]:[INITIAL_TAG2]])</f>
        <v>BB1TT403</v>
      </c>
      <c r="K153" s="280" t="str">
        <f>TRIM(TRIM(_INSTRUMENT_TAGS[[#This Row],[DESC1]])&amp; " " &amp;TRIM(_INSTRUMENT_TAGS[[#This Row],[DESC2]]) &amp; " " &amp; TRIM(_INSTRUMENT_TAGS[[#This Row],[DESC3]]))</f>
        <v>PRIMARY AIR FAN MOTOR WINDING TEMPERATURE 2</v>
      </c>
    </row>
    <row r="154" spans="1:11" x14ac:dyDescent="0.4">
      <c r="A154" s="280" t="s">
        <v>1297</v>
      </c>
      <c r="C154" s="280" t="s">
        <v>1849</v>
      </c>
      <c r="D154" s="281"/>
      <c r="E154" s="280" t="str">
        <f>_xlfn.CONCAT(_INSTRUMENT_TAGS[[#This Row],[INITIAL_TAG1]:[INITIAL_TAG2]])</f>
        <v>BB1TT421</v>
      </c>
      <c r="F154" s="280" t="str">
        <f>TRIM(UPPER( MID(_INSTRUMENT_TAGS[[#This Row],[INITIAL_DESC]],1,25)))</f>
        <v>PRIMARY AIR FAN MOTOR</v>
      </c>
      <c r="G154" s="280" t="str">
        <f>TRIM(UPPER( MID(_INSTRUMENT_TAGS[[#This Row],[INITIAL_DESC]],26,25)))</f>
        <v>WINDING TEMPERATURE 3</v>
      </c>
      <c r="H154" s="280" t="str">
        <f xml:space="preserve"> TRIM(UPPER( MID(_INSTRUMENT_TAGS[[#This Row],[INITIAL_DESC]],51,25)))</f>
        <v/>
      </c>
      <c r="I154" s="281"/>
      <c r="J154" s="280" t="str">
        <f>_xlfn.CONCAT(_INSTRUMENT_TAGS[[#This Row],[INITIAL_TAG1]:[INITIAL_TAG2]])</f>
        <v>BB1TT421</v>
      </c>
      <c r="K154" s="280" t="str">
        <f>TRIM(TRIM(_INSTRUMENT_TAGS[[#This Row],[DESC1]])&amp; " " &amp;TRIM(_INSTRUMENT_TAGS[[#This Row],[DESC2]]) &amp; " " &amp; TRIM(_INSTRUMENT_TAGS[[#This Row],[DESC3]]))</f>
        <v>PRIMARY AIR FAN MOTOR WINDING TEMPERATURE 3</v>
      </c>
    </row>
    <row r="155" spans="1:11" x14ac:dyDescent="0.4">
      <c r="A155" s="280" t="s">
        <v>541</v>
      </c>
      <c r="C155" s="280" t="s">
        <v>1850</v>
      </c>
      <c r="D155" s="281"/>
      <c r="E155" s="280" t="str">
        <f>_xlfn.CONCAT(_INSTRUMENT_TAGS[[#This Row],[INITIAL_TAG1]:[INITIAL_TAG2]])</f>
        <v>BB1TT407</v>
      </c>
      <c r="F155" s="280" t="str">
        <f>TRIM(UPPER( MID(_INSTRUMENT_TAGS[[#This Row],[INITIAL_DESC]],1,25)))</f>
        <v>SECONDARY AIR FAN MOTOR</v>
      </c>
      <c r="G155" s="280" t="str">
        <f>TRIM(UPPER( MID(_INSTRUMENT_TAGS[[#This Row],[INITIAL_DESC]],26,25)))</f>
        <v>WINDING TEMPERATURE 2</v>
      </c>
      <c r="H155" s="280" t="str">
        <f xml:space="preserve"> TRIM(UPPER( MID(_INSTRUMENT_TAGS[[#This Row],[INITIAL_DESC]],51,25)))</f>
        <v/>
      </c>
      <c r="I155" s="281"/>
      <c r="J155" s="280" t="str">
        <f>_xlfn.CONCAT(_INSTRUMENT_TAGS[[#This Row],[INITIAL_TAG1]:[INITIAL_TAG2]])</f>
        <v>BB1TT407</v>
      </c>
      <c r="K155" s="280" t="str">
        <f>TRIM(TRIM(_INSTRUMENT_TAGS[[#This Row],[DESC1]])&amp; " " &amp;TRIM(_INSTRUMENT_TAGS[[#This Row],[DESC2]]) &amp; " " &amp; TRIM(_INSTRUMENT_TAGS[[#This Row],[DESC3]]))</f>
        <v>SECONDARY AIR FAN MOTOR WINDING TEMPERATURE 2</v>
      </c>
    </row>
    <row r="156" spans="1:11" x14ac:dyDescent="0.4">
      <c r="A156" s="280" t="s">
        <v>1301</v>
      </c>
      <c r="C156" s="280" t="s">
        <v>1851</v>
      </c>
      <c r="D156" s="281"/>
      <c r="E156" s="280" t="str">
        <f>_xlfn.CONCAT(_INSTRUMENT_TAGS[[#This Row],[INITIAL_TAG1]:[INITIAL_TAG2]])</f>
        <v>BB1TT422</v>
      </c>
      <c r="F156" s="280" t="str">
        <f>TRIM(UPPER( MID(_INSTRUMENT_TAGS[[#This Row],[INITIAL_DESC]],1,25)))</f>
        <v>SECONDARY AIR FAN MOTOR</v>
      </c>
      <c r="G156" s="280" t="str">
        <f>TRIM(UPPER( MID(_INSTRUMENT_TAGS[[#This Row],[INITIAL_DESC]],26,25)))</f>
        <v>WINDING TEMPERATURE 3</v>
      </c>
      <c r="H156" s="280" t="str">
        <f xml:space="preserve"> TRIM(UPPER( MID(_INSTRUMENT_TAGS[[#This Row],[INITIAL_DESC]],51,25)))</f>
        <v/>
      </c>
      <c r="I156" s="281"/>
      <c r="J156" s="280" t="str">
        <f>_xlfn.CONCAT(_INSTRUMENT_TAGS[[#This Row],[INITIAL_TAG1]:[INITIAL_TAG2]])</f>
        <v>BB1TT422</v>
      </c>
      <c r="K156" s="280" t="str">
        <f>TRIM(TRIM(_INSTRUMENT_TAGS[[#This Row],[DESC1]])&amp; " " &amp;TRIM(_INSTRUMENT_TAGS[[#This Row],[DESC2]]) &amp; " " &amp; TRIM(_INSTRUMENT_TAGS[[#This Row],[DESC3]]))</f>
        <v>SECONDARY AIR FAN MOTOR WINDING TEMPERATURE 3</v>
      </c>
    </row>
    <row r="157" spans="1:11" x14ac:dyDescent="0.4">
      <c r="A157" s="280" t="s">
        <v>1306</v>
      </c>
      <c r="C157" s="280" t="s">
        <v>1852</v>
      </c>
      <c r="D157" s="281"/>
      <c r="E157" s="280" t="str">
        <f>_xlfn.CONCAT(_INSTRUMENT_TAGS[[#This Row],[INITIAL_TAG1]:[INITIAL_TAG2]])</f>
        <v>BB1PT409</v>
      </c>
      <c r="F157" s="280" t="str">
        <f>TRIM(UPPER( MID(_INSTRUMENT_TAGS[[#This Row],[INITIAL_DESC]],1,25)))</f>
        <v>SECONDARY AIR PRESSURE</v>
      </c>
      <c r="G157" s="280" t="str">
        <f>TRIM(UPPER( MID(_INSTRUMENT_TAGS[[#This Row],[INITIAL_DESC]],26,25)))</f>
        <v>OUTER FRONT WALL</v>
      </c>
      <c r="H157" s="280" t="str">
        <f xml:space="preserve"> TRIM(UPPER( MID(_INSTRUMENT_TAGS[[#This Row],[INITIAL_DESC]],51,25)))</f>
        <v/>
      </c>
      <c r="I157" s="281"/>
      <c r="J157" s="280" t="str">
        <f>_xlfn.CONCAT(_INSTRUMENT_TAGS[[#This Row],[INITIAL_TAG1]:[INITIAL_TAG2]])</f>
        <v>BB1PT409</v>
      </c>
      <c r="K157" s="280" t="str">
        <f>TRIM(TRIM(_INSTRUMENT_TAGS[[#This Row],[DESC1]])&amp; " " &amp;TRIM(_INSTRUMENT_TAGS[[#This Row],[DESC2]]) &amp; " " &amp; TRIM(_INSTRUMENT_TAGS[[#This Row],[DESC3]]))</f>
        <v>SECONDARY AIR PRESSURE OUTER FRONT WALL</v>
      </c>
    </row>
    <row r="158" spans="1:11" x14ac:dyDescent="0.4">
      <c r="A158" s="280" t="s">
        <v>1308</v>
      </c>
      <c r="C158" s="280" t="s">
        <v>1853</v>
      </c>
      <c r="D158" s="281"/>
      <c r="E158" s="280" t="str">
        <f>_xlfn.CONCAT(_INSTRUMENT_TAGS[[#This Row],[INITIAL_TAG1]:[INITIAL_TAG2]])</f>
        <v>BB1PT411</v>
      </c>
      <c r="F158" s="280" t="str">
        <f>TRIM(UPPER( MID(_INSTRUMENT_TAGS[[#This Row],[INITIAL_DESC]],1,25)))</f>
        <v>SECONDARY AIR PRESSURE</v>
      </c>
      <c r="G158" s="280" t="str">
        <f>TRIM(UPPER( MID(_INSTRUMENT_TAGS[[#This Row],[INITIAL_DESC]],26,25)))</f>
        <v>OUTER BACK WALL</v>
      </c>
      <c r="H158" s="280" t="str">
        <f xml:space="preserve"> TRIM(UPPER( MID(_INSTRUMENT_TAGS[[#This Row],[INITIAL_DESC]],51,25)))</f>
        <v/>
      </c>
      <c r="I158" s="281"/>
      <c r="J158" s="280" t="str">
        <f>_xlfn.CONCAT(_INSTRUMENT_TAGS[[#This Row],[INITIAL_TAG1]:[INITIAL_TAG2]])</f>
        <v>BB1PT411</v>
      </c>
      <c r="K158" s="280" t="str">
        <f>TRIM(TRIM(_INSTRUMENT_TAGS[[#This Row],[DESC1]])&amp; " " &amp;TRIM(_INSTRUMENT_TAGS[[#This Row],[DESC2]]) &amp; " " &amp; TRIM(_INSTRUMENT_TAGS[[#This Row],[DESC3]]))</f>
        <v>SECONDARY AIR PRESSURE OUTER BACK WALL</v>
      </c>
    </row>
    <row r="159" spans="1:11" x14ac:dyDescent="0.4">
      <c r="A159" s="280" t="s">
        <v>1310</v>
      </c>
      <c r="C159" s="280" t="s">
        <v>1854</v>
      </c>
      <c r="D159" s="281"/>
      <c r="E159" s="280" t="str">
        <f>_xlfn.CONCAT(_INSTRUMENT_TAGS[[#This Row],[INITIAL_TAG1]:[INITIAL_TAG2]])</f>
        <v>BB1PT407</v>
      </c>
      <c r="F159" s="280" t="str">
        <f>TRIM(UPPER( MID(_INSTRUMENT_TAGS[[#This Row],[INITIAL_DESC]],1,25)))</f>
        <v>TERTIARY AIR PRESSURE</v>
      </c>
      <c r="G159" s="280" t="str">
        <f>TRIM(UPPER( MID(_INSTRUMENT_TAGS[[#This Row],[INITIAL_DESC]],26,25)))</f>
        <v>RIGHT WALL</v>
      </c>
      <c r="H159" s="280" t="str">
        <f xml:space="preserve"> TRIM(UPPER( MID(_INSTRUMENT_TAGS[[#This Row],[INITIAL_DESC]],51,25)))</f>
        <v/>
      </c>
      <c r="I159" s="281"/>
      <c r="J159" s="280" t="str">
        <f>_xlfn.CONCAT(_INSTRUMENT_TAGS[[#This Row],[INITIAL_TAG1]:[INITIAL_TAG2]])</f>
        <v>BB1PT407</v>
      </c>
      <c r="K159" s="280" t="str">
        <f>TRIM(TRIM(_INSTRUMENT_TAGS[[#This Row],[DESC1]])&amp; " " &amp;TRIM(_INSTRUMENT_TAGS[[#This Row],[DESC2]]) &amp; " " &amp; TRIM(_INSTRUMENT_TAGS[[#This Row],[DESC3]]))</f>
        <v>TERTIARY AIR PRESSURE RIGHT WALL</v>
      </c>
    </row>
    <row r="160" spans="1:11" x14ac:dyDescent="0.4">
      <c r="A160" s="280" t="s">
        <v>1312</v>
      </c>
      <c r="C160" s="280" t="s">
        <v>1855</v>
      </c>
      <c r="D160" s="281"/>
      <c r="E160" s="280" t="str">
        <f>_xlfn.CONCAT(_INSTRUMENT_TAGS[[#This Row],[INITIAL_TAG1]:[INITIAL_TAG2]])</f>
        <v>BB1PT408</v>
      </c>
      <c r="F160" s="280" t="str">
        <f>TRIM(UPPER( MID(_INSTRUMENT_TAGS[[#This Row],[INITIAL_DESC]],1,25)))</f>
        <v>TERTIARY AIR PRESSURE</v>
      </c>
      <c r="G160" s="280" t="str">
        <f>TRIM(UPPER( MID(_INSTRUMENT_TAGS[[#This Row],[INITIAL_DESC]],26,25)))</f>
        <v>LEFT WALL</v>
      </c>
      <c r="H160" s="280" t="str">
        <f xml:space="preserve"> TRIM(UPPER( MID(_INSTRUMENT_TAGS[[#This Row],[INITIAL_DESC]],51,25)))</f>
        <v/>
      </c>
      <c r="I160" s="281"/>
      <c r="J160" s="280" t="str">
        <f>_xlfn.CONCAT(_INSTRUMENT_TAGS[[#This Row],[INITIAL_TAG1]:[INITIAL_TAG2]])</f>
        <v>BB1PT408</v>
      </c>
      <c r="K160" s="280" t="str">
        <f>TRIM(TRIM(_INSTRUMENT_TAGS[[#This Row],[DESC1]])&amp; " " &amp;TRIM(_INSTRUMENT_TAGS[[#This Row],[DESC2]]) &amp; " " &amp; TRIM(_INSTRUMENT_TAGS[[#This Row],[DESC3]]))</f>
        <v>TERTIARY AIR PRESSURE LEFT WALL</v>
      </c>
    </row>
    <row r="161" spans="1:11" x14ac:dyDescent="0.4">
      <c r="A161" s="280" t="s">
        <v>675</v>
      </c>
      <c r="C161" s="280" t="s">
        <v>1856</v>
      </c>
      <c r="D161" s="281"/>
      <c r="E161" s="280" t="str">
        <f>_xlfn.CONCAT(_INSTRUMENT_TAGS[[#This Row],[INITIAL_TAG1]:[INITIAL_TAG2]])</f>
        <v>BB1TT650</v>
      </c>
      <c r="F161" s="280" t="str">
        <f>TRIM(UPPER( MID(_INSTRUMENT_TAGS[[#This Row],[INITIAL_DESC]],1,25)))</f>
        <v>SCRAPER CONVEYOR 1</v>
      </c>
      <c r="G161" s="280" t="str">
        <f>TRIM(UPPER( MID(_INSTRUMENT_TAGS[[#This Row],[INITIAL_DESC]],26,25)))</f>
        <v>TEMPERATURE MEASUREMENT</v>
      </c>
      <c r="H161" s="280" t="str">
        <f xml:space="preserve"> TRIM(UPPER( MID(_INSTRUMENT_TAGS[[#This Row],[INITIAL_DESC]],51,25)))</f>
        <v/>
      </c>
      <c r="I161" s="281"/>
      <c r="J161" s="280" t="str">
        <f>_xlfn.CONCAT(_INSTRUMENT_TAGS[[#This Row],[INITIAL_TAG1]:[INITIAL_TAG2]])</f>
        <v>BB1TT650</v>
      </c>
      <c r="K161" s="280" t="str">
        <f>TRIM(TRIM(_INSTRUMENT_TAGS[[#This Row],[DESC1]])&amp; " " &amp;TRIM(_INSTRUMENT_TAGS[[#This Row],[DESC2]]) &amp; " " &amp; TRIM(_INSTRUMENT_TAGS[[#This Row],[DESC3]]))</f>
        <v>SCRAPER CONVEYOR 1 TEMPERATURE MEASUREMENT</v>
      </c>
    </row>
    <row r="162" spans="1:11" x14ac:dyDescent="0.4">
      <c r="A162" s="280" t="s">
        <v>1348</v>
      </c>
      <c r="C162" s="280" t="s">
        <v>683</v>
      </c>
      <c r="D162" s="281"/>
      <c r="E162" s="280" t="str">
        <f>_xlfn.CONCAT(_INSTRUMENT_TAGS[[#This Row],[INITIAL_TAG1]:[INITIAL_TAG2]])</f>
        <v>BB1LT611</v>
      </c>
      <c r="F162" s="280" t="str">
        <f>TRIM(UPPER( MID(_INSTRUMENT_TAGS[[#This Row],[INITIAL_DESC]],1,25)))</f>
        <v>UNLOADING STATION 1 LEVEL</v>
      </c>
      <c r="G162" s="280" t="str">
        <f>TRIM(UPPER( MID(_INSTRUMENT_TAGS[[#This Row],[INITIAL_DESC]],26,25)))</f>
        <v/>
      </c>
      <c r="H162" s="280" t="str">
        <f xml:space="preserve"> TRIM(UPPER( MID(_INSTRUMENT_TAGS[[#This Row],[INITIAL_DESC]],51,25)))</f>
        <v/>
      </c>
      <c r="I162" s="281"/>
      <c r="J162" s="280" t="str">
        <f>_xlfn.CONCAT(_INSTRUMENT_TAGS[[#This Row],[INITIAL_TAG1]:[INITIAL_TAG2]])</f>
        <v>BB1LT611</v>
      </c>
      <c r="K162" s="280" t="str">
        <f>TRIM(TRIM(_INSTRUMENT_TAGS[[#This Row],[DESC1]])&amp; " " &amp;TRIM(_INSTRUMENT_TAGS[[#This Row],[DESC2]]) &amp; " " &amp; TRIM(_INSTRUMENT_TAGS[[#This Row],[DESC3]]))</f>
        <v>UNLOADING STATION 1 LEVEL</v>
      </c>
    </row>
    <row r="163" spans="1:11" x14ac:dyDescent="0.4">
      <c r="A163" s="280" t="s">
        <v>1349</v>
      </c>
      <c r="C163" s="280" t="s">
        <v>686</v>
      </c>
      <c r="D163" s="281"/>
      <c r="E163" s="280" t="str">
        <f>_xlfn.CONCAT(_INSTRUMENT_TAGS[[#This Row],[INITIAL_TAG1]:[INITIAL_TAG2]])</f>
        <v>BB1LT612</v>
      </c>
      <c r="F163" s="280" t="str">
        <f>TRIM(UPPER( MID(_INSTRUMENT_TAGS[[#This Row],[INITIAL_DESC]],1,25)))</f>
        <v>UNLOADING STATION 3 LEVEL</v>
      </c>
      <c r="G163" s="280" t="str">
        <f>TRIM(UPPER( MID(_INSTRUMENT_TAGS[[#This Row],[INITIAL_DESC]],26,25)))</f>
        <v/>
      </c>
      <c r="H163" s="280" t="str">
        <f xml:space="preserve"> TRIM(UPPER( MID(_INSTRUMENT_TAGS[[#This Row],[INITIAL_DESC]],51,25)))</f>
        <v/>
      </c>
      <c r="I163" s="281"/>
      <c r="J163" s="280" t="str">
        <f>_xlfn.CONCAT(_INSTRUMENT_TAGS[[#This Row],[INITIAL_TAG1]:[INITIAL_TAG2]])</f>
        <v>BB1LT612</v>
      </c>
      <c r="K163" s="280" t="str">
        <f>TRIM(TRIM(_INSTRUMENT_TAGS[[#This Row],[DESC1]])&amp; " " &amp;TRIM(_INSTRUMENT_TAGS[[#This Row],[DESC2]]) &amp; " " &amp; TRIM(_INSTRUMENT_TAGS[[#This Row],[DESC3]]))</f>
        <v>UNLOADING STATION 3 LEVEL</v>
      </c>
    </row>
    <row r="164" spans="1:11" x14ac:dyDescent="0.4">
      <c r="A164" s="280" t="s">
        <v>1350</v>
      </c>
      <c r="C164" s="280" t="s">
        <v>689</v>
      </c>
      <c r="D164" s="281"/>
      <c r="E164" s="280" t="str">
        <f>_xlfn.CONCAT(_INSTRUMENT_TAGS[[#This Row],[INITIAL_TAG1]:[INITIAL_TAG2]])</f>
        <v>BB1LT613</v>
      </c>
      <c r="F164" s="280" t="str">
        <f>TRIM(UPPER( MID(_INSTRUMENT_TAGS[[#This Row],[INITIAL_DESC]],1,25)))</f>
        <v>UNLOADING STATION 2 LEVEL</v>
      </c>
      <c r="G164" s="280" t="str">
        <f>TRIM(UPPER( MID(_INSTRUMENT_TAGS[[#This Row],[INITIAL_DESC]],26,25)))</f>
        <v/>
      </c>
      <c r="H164" s="280" t="str">
        <f xml:space="preserve"> TRIM(UPPER( MID(_INSTRUMENT_TAGS[[#This Row],[INITIAL_DESC]],51,25)))</f>
        <v/>
      </c>
      <c r="I164" s="281"/>
      <c r="J164" s="280" t="str">
        <f>_xlfn.CONCAT(_INSTRUMENT_TAGS[[#This Row],[INITIAL_TAG1]:[INITIAL_TAG2]])</f>
        <v>BB1LT613</v>
      </c>
      <c r="K164" s="280" t="str">
        <f>TRIM(TRIM(_INSTRUMENT_TAGS[[#This Row],[DESC1]])&amp; " " &amp;TRIM(_INSTRUMENT_TAGS[[#This Row],[DESC2]]) &amp; " " &amp; TRIM(_INSTRUMENT_TAGS[[#This Row],[DESC3]]))</f>
        <v>UNLOADING STATION 2 LEVEL</v>
      </c>
    </row>
    <row r="165" spans="1:11" x14ac:dyDescent="0.4">
      <c r="A165" s="280" t="s">
        <v>789</v>
      </c>
      <c r="C165" s="280" t="s">
        <v>1435</v>
      </c>
      <c r="D165" s="281"/>
      <c r="E165" s="280" t="str">
        <f>_xlfn.CONCAT(_INSTRUMENT_TAGS[[#This Row],[INITIAL_TAG1]:[INITIAL_TAG2]])</f>
        <v>BB1LT650</v>
      </c>
      <c r="F165" s="280" t="str">
        <f>TRIM(UPPER( MID(_INSTRUMENT_TAGS[[#This Row],[INITIAL_DESC]],1,25)))</f>
        <v>FUEL SILO LEVEL RADAR 1</v>
      </c>
      <c r="G165" s="280" t="str">
        <f>TRIM(UPPER( MID(_INSTRUMENT_TAGS[[#This Row],[INITIAL_DESC]],26,25)))</f>
        <v/>
      </c>
      <c r="H165" s="280" t="str">
        <f xml:space="preserve"> TRIM(UPPER( MID(_INSTRUMENT_TAGS[[#This Row],[INITIAL_DESC]],51,25)))</f>
        <v/>
      </c>
      <c r="I165" s="281"/>
      <c r="J165" s="280" t="str">
        <f>_xlfn.CONCAT(_INSTRUMENT_TAGS[[#This Row],[INITIAL_TAG1]:[INITIAL_TAG2]])</f>
        <v>BB1LT650</v>
      </c>
      <c r="K165" s="280" t="str">
        <f>TRIM(TRIM(_INSTRUMENT_TAGS[[#This Row],[DESC1]])&amp; " " &amp;TRIM(_INSTRUMENT_TAGS[[#This Row],[DESC2]]) &amp; " " &amp; TRIM(_INSTRUMENT_TAGS[[#This Row],[DESC3]]))</f>
        <v>FUEL SILO LEVEL RADAR 1</v>
      </c>
    </row>
    <row r="166" spans="1:11" x14ac:dyDescent="0.4">
      <c r="A166" s="280" t="s">
        <v>1441</v>
      </c>
      <c r="C166" s="280" t="s">
        <v>1442</v>
      </c>
      <c r="D166" s="281"/>
      <c r="E166" s="280" t="str">
        <f>_xlfn.CONCAT(_INSTRUMENT_TAGS[[#This Row],[INITIAL_TAG1]:[INITIAL_TAG2]])</f>
        <v>BB1LT651</v>
      </c>
      <c r="F166" s="280" t="str">
        <f>TRIM(UPPER( MID(_INSTRUMENT_TAGS[[#This Row],[INITIAL_DESC]],1,25)))</f>
        <v>FUEL SILO LEVEL RADAR 2</v>
      </c>
      <c r="G166" s="280" t="str">
        <f>TRIM(UPPER( MID(_INSTRUMENT_TAGS[[#This Row],[INITIAL_DESC]],26,25)))</f>
        <v/>
      </c>
      <c r="H166" s="280" t="str">
        <f xml:space="preserve"> TRIM(UPPER( MID(_INSTRUMENT_TAGS[[#This Row],[INITIAL_DESC]],51,25)))</f>
        <v/>
      </c>
      <c r="I166" s="281"/>
      <c r="J166" s="280" t="str">
        <f>_xlfn.CONCAT(_INSTRUMENT_TAGS[[#This Row],[INITIAL_TAG1]:[INITIAL_TAG2]])</f>
        <v>BB1LT651</v>
      </c>
      <c r="K166" s="280" t="str">
        <f>TRIM(TRIM(_INSTRUMENT_TAGS[[#This Row],[DESC1]])&amp; " " &amp;TRIM(_INSTRUMENT_TAGS[[#This Row],[DESC2]]) &amp; " " &amp; TRIM(_INSTRUMENT_TAGS[[#This Row],[DESC3]]))</f>
        <v>FUEL SILO LEVEL RADAR 2</v>
      </c>
    </row>
    <row r="167" spans="1:11" x14ac:dyDescent="0.4">
      <c r="A167" s="280" t="s">
        <v>790</v>
      </c>
      <c r="C167" s="280" t="s">
        <v>791</v>
      </c>
      <c r="D167" s="281"/>
      <c r="E167" s="280" t="str">
        <f>_xlfn.CONCAT(_INSTRUMENT_TAGS[[#This Row],[INITIAL_TAG1]:[INITIAL_TAG2]])</f>
        <v>BB1LT652</v>
      </c>
      <c r="F167" s="280" t="str">
        <f>TRIM(UPPER( MID(_INSTRUMENT_TAGS[[#This Row],[INITIAL_DESC]],1,25)))</f>
        <v>FUEL POCKET LEVEL</v>
      </c>
      <c r="G167" s="280" t="str">
        <f>TRIM(UPPER( MID(_INSTRUMENT_TAGS[[#This Row],[INITIAL_DESC]],26,25)))</f>
        <v/>
      </c>
      <c r="H167" s="280" t="str">
        <f xml:space="preserve"> TRIM(UPPER( MID(_INSTRUMENT_TAGS[[#This Row],[INITIAL_DESC]],51,25)))</f>
        <v/>
      </c>
      <c r="I167" s="281"/>
      <c r="J167" s="280" t="str">
        <f>_xlfn.CONCAT(_INSTRUMENT_TAGS[[#This Row],[INITIAL_TAG1]:[INITIAL_TAG2]])</f>
        <v>BB1LT652</v>
      </c>
      <c r="K167" s="280" t="str">
        <f>TRIM(TRIM(_INSTRUMENT_TAGS[[#This Row],[DESC1]])&amp; " " &amp;TRIM(_INSTRUMENT_TAGS[[#This Row],[DESC2]]) &amp; " " &amp; TRIM(_INSTRUMENT_TAGS[[#This Row],[DESC3]]))</f>
        <v>FUEL POCKET LEVEL</v>
      </c>
    </row>
    <row r="168" spans="1:11" x14ac:dyDescent="0.4">
      <c r="A168" s="280" t="s">
        <v>814</v>
      </c>
      <c r="C168" s="280" t="s">
        <v>1857</v>
      </c>
      <c r="D168" s="281"/>
      <c r="E168" s="280" t="str">
        <f>_xlfn.CONCAT(_INSTRUMENT_TAGS[[#This Row],[INITIAL_TAG1]:[INITIAL_TAG2]])</f>
        <v>BB1TT652</v>
      </c>
      <c r="F168" s="280" t="str">
        <f>TRIM(UPPER( MID(_INSTRUMENT_TAGS[[#This Row],[INITIAL_DESC]],1,25)))</f>
        <v>FUEL SILO TEMPERATURE</v>
      </c>
      <c r="G168" s="280" t="str">
        <f>TRIM(UPPER( MID(_INSTRUMENT_TAGS[[#This Row],[INITIAL_DESC]],26,25)))</f>
        <v>MEASUREMENT</v>
      </c>
      <c r="H168" s="280" t="str">
        <f xml:space="preserve"> TRIM(UPPER( MID(_INSTRUMENT_TAGS[[#This Row],[INITIAL_DESC]],51,25)))</f>
        <v/>
      </c>
      <c r="I168" s="281"/>
      <c r="J168" s="280" t="str">
        <f>_xlfn.CONCAT(_INSTRUMENT_TAGS[[#This Row],[INITIAL_TAG1]:[INITIAL_TAG2]])</f>
        <v>BB1TT652</v>
      </c>
      <c r="K168" s="280" t="str">
        <f>TRIM(TRIM(_INSTRUMENT_TAGS[[#This Row],[DESC1]])&amp; " " &amp;TRIM(_INSTRUMENT_TAGS[[#This Row],[DESC2]]) &amp; " " &amp; TRIM(_INSTRUMENT_TAGS[[#This Row],[DESC3]]))</f>
        <v>FUEL SILO TEMPERATURE MEASUREMENT</v>
      </c>
    </row>
    <row r="169" spans="1:11" x14ac:dyDescent="0.4">
      <c r="A169" s="280" t="s">
        <v>816</v>
      </c>
      <c r="C169" s="280" t="s">
        <v>817</v>
      </c>
      <c r="D169" s="281"/>
      <c r="E169" s="280" t="str">
        <f>_xlfn.CONCAT(_INSTRUMENT_TAGS[[#This Row],[INITIAL_TAG1]:[INITIAL_TAG2]])</f>
        <v>BB1TT653</v>
      </c>
      <c r="F169" s="280" t="str">
        <f>TRIM(UPPER( MID(_INSTRUMENT_TAGS[[#This Row],[INITIAL_DESC]],1,25)))</f>
        <v>FUEL POCKET TEMPERATURE</v>
      </c>
      <c r="G169" s="280" t="str">
        <f>TRIM(UPPER( MID(_INSTRUMENT_TAGS[[#This Row],[INITIAL_DESC]],26,25)))</f>
        <v/>
      </c>
      <c r="H169" s="280" t="str">
        <f xml:space="preserve"> TRIM(UPPER( MID(_INSTRUMENT_TAGS[[#This Row],[INITIAL_DESC]],51,25)))</f>
        <v/>
      </c>
      <c r="I169" s="281"/>
      <c r="J169" s="280" t="str">
        <f>_xlfn.CONCAT(_INSTRUMENT_TAGS[[#This Row],[INITIAL_TAG1]:[INITIAL_TAG2]])</f>
        <v>BB1TT653</v>
      </c>
      <c r="K169" s="280" t="str">
        <f>TRIM(TRIM(_INSTRUMENT_TAGS[[#This Row],[DESC1]])&amp; " " &amp;TRIM(_INSTRUMENT_TAGS[[#This Row],[DESC2]]) &amp; " " &amp; TRIM(_INSTRUMENT_TAGS[[#This Row],[DESC3]]))</f>
        <v>FUEL POCKET TEMPERATURE</v>
      </c>
    </row>
    <row r="170" spans="1:11" x14ac:dyDescent="0.4">
      <c r="A170" s="280" t="s">
        <v>864</v>
      </c>
      <c r="C170" s="280" t="s">
        <v>1858</v>
      </c>
      <c r="D170" s="281"/>
      <c r="E170" s="280" t="str">
        <f>_xlfn.CONCAT(_INSTRUMENT_TAGS[[#This Row],[INITIAL_TAG1]:[INITIAL_TAG2]])</f>
        <v>BB1PT552</v>
      </c>
      <c r="F170" s="280" t="str">
        <f>TRIM(UPPER( MID(_INSTRUMENT_TAGS[[#This Row],[INITIAL_DESC]],1,25)))</f>
        <v>ESP INLET PRESSURE</v>
      </c>
      <c r="G170" s="280" t="str">
        <f>TRIM(UPPER( MID(_INSTRUMENT_TAGS[[#This Row],[INITIAL_DESC]],26,25)))</f>
        <v>TRANSMITTER</v>
      </c>
      <c r="H170" s="280" t="str">
        <f xml:space="preserve"> TRIM(UPPER( MID(_INSTRUMENT_TAGS[[#This Row],[INITIAL_DESC]],51,25)))</f>
        <v/>
      </c>
      <c r="I170" s="281"/>
      <c r="J170" s="280" t="str">
        <f>_xlfn.CONCAT(_INSTRUMENT_TAGS[[#This Row],[INITIAL_TAG1]:[INITIAL_TAG2]])</f>
        <v>BB1PT552</v>
      </c>
      <c r="K170" s="280" t="str">
        <f>TRIM(TRIM(_INSTRUMENT_TAGS[[#This Row],[DESC1]])&amp; " " &amp;TRIM(_INSTRUMENT_TAGS[[#This Row],[DESC2]]) &amp; " " &amp; TRIM(_INSTRUMENT_TAGS[[#This Row],[DESC3]]))</f>
        <v>ESP INLET PRESSURE TRANSMITTER</v>
      </c>
    </row>
    <row r="171" spans="1:11" x14ac:dyDescent="0.4">
      <c r="A171" s="280" t="s">
        <v>868</v>
      </c>
      <c r="C171" s="280" t="s">
        <v>1859</v>
      </c>
      <c r="D171" s="281"/>
      <c r="E171" s="280" t="str">
        <f>_xlfn.CONCAT(_INSTRUMENT_TAGS[[#This Row],[INITIAL_TAG1]:[INITIAL_TAG2]])</f>
        <v>BB1PT553</v>
      </c>
      <c r="F171" s="280" t="str">
        <f>TRIM(UPPER( MID(_INSTRUMENT_TAGS[[#This Row],[INITIAL_DESC]],1,25)))</f>
        <v>ESP OUTLET PRESSURE</v>
      </c>
      <c r="G171" s="280" t="str">
        <f>TRIM(UPPER( MID(_INSTRUMENT_TAGS[[#This Row],[INITIAL_DESC]],26,25)))</f>
        <v>TRANSMITTER</v>
      </c>
      <c r="H171" s="280" t="str">
        <f xml:space="preserve"> TRIM(UPPER( MID(_INSTRUMENT_TAGS[[#This Row],[INITIAL_DESC]],51,25)))</f>
        <v/>
      </c>
      <c r="I171" s="281"/>
      <c r="J171" s="280" t="str">
        <f>_xlfn.CONCAT(_INSTRUMENT_TAGS[[#This Row],[INITIAL_TAG1]:[INITIAL_TAG2]])</f>
        <v>BB1PT553</v>
      </c>
      <c r="K171" s="280" t="str">
        <f>TRIM(TRIM(_INSTRUMENT_TAGS[[#This Row],[DESC1]])&amp; " " &amp;TRIM(_INSTRUMENT_TAGS[[#This Row],[DESC2]]) &amp; " " &amp; TRIM(_INSTRUMENT_TAGS[[#This Row],[DESC3]]))</f>
        <v>ESP OUTLET PRESSURE TRANSMITTER</v>
      </c>
    </row>
    <row r="172" spans="1:11" x14ac:dyDescent="0.4">
      <c r="A172" s="280" t="s">
        <v>871</v>
      </c>
      <c r="C172" s="280" t="s">
        <v>872</v>
      </c>
      <c r="D172" s="281"/>
      <c r="E172" s="280" t="str">
        <f>_xlfn.CONCAT(_INSTRUMENT_TAGS[[#This Row],[INITIAL_TAG1]:[INITIAL_TAG2]])</f>
        <v>BB1QT554</v>
      </c>
      <c r="F172" s="280" t="str">
        <f>TRIM(UPPER( MID(_INSTRUMENT_TAGS[[#This Row],[INITIAL_DESC]],1,25)))</f>
        <v>OPACITY AFTER ESP</v>
      </c>
      <c r="G172" s="280" t="str">
        <f>TRIM(UPPER( MID(_INSTRUMENT_TAGS[[#This Row],[INITIAL_DESC]],26,25)))</f>
        <v/>
      </c>
      <c r="H172" s="280" t="str">
        <f xml:space="preserve"> TRIM(UPPER( MID(_INSTRUMENT_TAGS[[#This Row],[INITIAL_DESC]],51,25)))</f>
        <v/>
      </c>
      <c r="I172" s="281"/>
      <c r="J172" s="280" t="str">
        <f>_xlfn.CONCAT(_INSTRUMENT_TAGS[[#This Row],[INITIAL_TAG1]:[INITIAL_TAG2]])</f>
        <v>BB1QT554</v>
      </c>
      <c r="K172" s="280" t="str">
        <f>TRIM(TRIM(_INSTRUMENT_TAGS[[#This Row],[DESC1]])&amp; " " &amp;TRIM(_INSTRUMENT_TAGS[[#This Row],[DESC2]]) &amp; " " &amp; TRIM(_INSTRUMENT_TAGS[[#This Row],[DESC3]]))</f>
        <v>OPACITY AFTER ESP</v>
      </c>
    </row>
    <row r="173" spans="1:11" x14ac:dyDescent="0.4">
      <c r="A173" s="280" t="s">
        <v>886</v>
      </c>
      <c r="C173" s="280" t="s">
        <v>1860</v>
      </c>
      <c r="D173" s="281"/>
      <c r="E173" s="280" t="str">
        <f>_xlfn.CONCAT(_INSTRUMENT_TAGS[[#This Row],[INITIAL_TAG1]:[INITIAL_TAG2]])</f>
        <v>BB1TT553</v>
      </c>
      <c r="F173" s="280" t="str">
        <f>TRIM(UPPER( MID(_INSTRUMENT_TAGS[[#This Row],[INITIAL_DESC]],1,25)))</f>
        <v>FLUE GAS FAN MOTOR</v>
      </c>
      <c r="G173" s="280" t="str">
        <f>TRIM(UPPER( MID(_INSTRUMENT_TAGS[[#This Row],[INITIAL_DESC]],26,25)))</f>
        <v>WINDING TEMPERATURE 1</v>
      </c>
      <c r="H173" s="280" t="str">
        <f xml:space="preserve"> TRIM(UPPER( MID(_INSTRUMENT_TAGS[[#This Row],[INITIAL_DESC]],51,25)))</f>
        <v/>
      </c>
      <c r="I173" s="281"/>
      <c r="J173" s="280" t="str">
        <f>_xlfn.CONCAT(_INSTRUMENT_TAGS[[#This Row],[INITIAL_TAG1]:[INITIAL_TAG2]])</f>
        <v>BB1TT553</v>
      </c>
      <c r="K173" s="280" t="str">
        <f>TRIM(TRIM(_INSTRUMENT_TAGS[[#This Row],[DESC1]])&amp; " " &amp;TRIM(_INSTRUMENT_TAGS[[#This Row],[DESC2]]) &amp; " " &amp; TRIM(_INSTRUMENT_TAGS[[#This Row],[DESC3]]))</f>
        <v>FLUE GAS FAN MOTOR WINDING TEMPERATURE 1</v>
      </c>
    </row>
    <row r="174" spans="1:11" x14ac:dyDescent="0.4">
      <c r="A174" s="280" t="s">
        <v>1486</v>
      </c>
      <c r="C174" s="280" t="s">
        <v>1861</v>
      </c>
      <c r="D174" s="281"/>
      <c r="E174" s="280" t="str">
        <f>_xlfn.CONCAT(_INSTRUMENT_TAGS[[#This Row],[INITIAL_TAG1]:[INITIAL_TAG2]])</f>
        <v>BB1TT557</v>
      </c>
      <c r="F174" s="280" t="str">
        <f>TRIM(UPPER( MID(_INSTRUMENT_TAGS[[#This Row],[INITIAL_DESC]],1,25)))</f>
        <v>FLUE GAS FAN MOTOR</v>
      </c>
      <c r="G174" s="280" t="str">
        <f>TRIM(UPPER( MID(_INSTRUMENT_TAGS[[#This Row],[INITIAL_DESC]],26,25)))</f>
        <v>WINDING TEMPERATURE 2</v>
      </c>
      <c r="H174" s="280" t="str">
        <f xml:space="preserve"> TRIM(UPPER( MID(_INSTRUMENT_TAGS[[#This Row],[INITIAL_DESC]],51,25)))</f>
        <v/>
      </c>
      <c r="I174" s="281"/>
      <c r="J174" s="280" t="str">
        <f>_xlfn.CONCAT(_INSTRUMENT_TAGS[[#This Row],[INITIAL_TAG1]:[INITIAL_TAG2]])</f>
        <v>BB1TT557</v>
      </c>
      <c r="K174" s="280" t="str">
        <f>TRIM(TRIM(_INSTRUMENT_TAGS[[#This Row],[DESC1]])&amp; " " &amp;TRIM(_INSTRUMENT_TAGS[[#This Row],[DESC2]]) &amp; " " &amp; TRIM(_INSTRUMENT_TAGS[[#This Row],[DESC3]]))</f>
        <v>FLUE GAS FAN MOTOR WINDING TEMPERATURE 2</v>
      </c>
    </row>
    <row r="175" spans="1:11" x14ac:dyDescent="0.4">
      <c r="A175" s="280" t="s">
        <v>1490</v>
      </c>
      <c r="C175" s="280" t="s">
        <v>1862</v>
      </c>
      <c r="D175" s="281"/>
      <c r="E175" s="280" t="str">
        <f>_xlfn.CONCAT(_INSTRUMENT_TAGS[[#This Row],[INITIAL_TAG1]:[INITIAL_TAG2]])</f>
        <v>BB1TT558</v>
      </c>
      <c r="F175" s="280" t="str">
        <f>TRIM(UPPER( MID(_INSTRUMENT_TAGS[[#This Row],[INITIAL_DESC]],1,25)))</f>
        <v>FLUE GAS FAN MOTOR</v>
      </c>
      <c r="G175" s="280" t="str">
        <f>TRIM(UPPER( MID(_INSTRUMENT_TAGS[[#This Row],[INITIAL_DESC]],26,25)))</f>
        <v>WINDING TEMPERATURE 3</v>
      </c>
      <c r="H175" s="280" t="str">
        <f xml:space="preserve"> TRIM(UPPER( MID(_INSTRUMENT_TAGS[[#This Row],[INITIAL_DESC]],51,25)))</f>
        <v/>
      </c>
      <c r="I175" s="281"/>
      <c r="J175" s="280" t="str">
        <f>_xlfn.CONCAT(_INSTRUMENT_TAGS[[#This Row],[INITIAL_TAG1]:[INITIAL_TAG2]])</f>
        <v>BB1TT558</v>
      </c>
      <c r="K175" s="280" t="str">
        <f>TRIM(TRIM(_INSTRUMENT_TAGS[[#This Row],[DESC1]])&amp; " " &amp;TRIM(_INSTRUMENT_TAGS[[#This Row],[DESC2]]) &amp; " " &amp; TRIM(_INSTRUMENT_TAGS[[#This Row],[DESC3]]))</f>
        <v>FLUE GAS FAN MOTOR WINDING TEMPERATURE 3</v>
      </c>
    </row>
    <row r="176" spans="1:11" x14ac:dyDescent="0.4">
      <c r="A176" s="280" t="s">
        <v>887</v>
      </c>
      <c r="C176" s="280" t="s">
        <v>1863</v>
      </c>
      <c r="D176" s="281"/>
      <c r="E176" s="280" t="str">
        <f>_xlfn.CONCAT(_INSTRUMENT_TAGS[[#This Row],[INITIAL_TAG1]:[INITIAL_TAG2]])</f>
        <v>BB1TT554</v>
      </c>
      <c r="F176" s="280" t="str">
        <f>TRIM(UPPER( MID(_INSTRUMENT_TAGS[[#This Row],[INITIAL_DESC]],1,25)))</f>
        <v>FLUE GAS FAN BEARING</v>
      </c>
      <c r="G176" s="280" t="str">
        <f>TRIM(UPPER( MID(_INSTRUMENT_TAGS[[#This Row],[INITIAL_DESC]],26,25)))</f>
        <v>TEMPERATURE</v>
      </c>
      <c r="H176" s="280" t="str">
        <f xml:space="preserve"> TRIM(UPPER( MID(_INSTRUMENT_TAGS[[#This Row],[INITIAL_DESC]],51,25)))</f>
        <v/>
      </c>
      <c r="I176" s="281"/>
      <c r="J176" s="280" t="str">
        <f>_xlfn.CONCAT(_INSTRUMENT_TAGS[[#This Row],[INITIAL_TAG1]:[INITIAL_TAG2]])</f>
        <v>BB1TT554</v>
      </c>
      <c r="K176" s="280" t="str">
        <f>TRIM(TRIM(_INSTRUMENT_TAGS[[#This Row],[DESC1]])&amp; " " &amp;TRIM(_INSTRUMENT_TAGS[[#This Row],[DESC2]]) &amp; " " &amp; TRIM(_INSTRUMENT_TAGS[[#This Row],[DESC3]]))</f>
        <v>FLUE GAS FAN BEARING TEMPERATURE</v>
      </c>
    </row>
    <row r="177" spans="1:11" x14ac:dyDescent="0.4">
      <c r="A177" s="280" t="s">
        <v>890</v>
      </c>
      <c r="C177" s="280" t="s">
        <v>1863</v>
      </c>
      <c r="D177" s="281"/>
      <c r="E177" s="280" t="str">
        <f>_xlfn.CONCAT(_INSTRUMENT_TAGS[[#This Row],[INITIAL_TAG1]:[INITIAL_TAG2]])</f>
        <v>BB1TT555</v>
      </c>
      <c r="F177" s="280" t="str">
        <f>TRIM(UPPER( MID(_INSTRUMENT_TAGS[[#This Row],[INITIAL_DESC]],1,25)))</f>
        <v>FLUE GAS FAN BEARING</v>
      </c>
      <c r="G177" s="280" t="str">
        <f>TRIM(UPPER( MID(_INSTRUMENT_TAGS[[#This Row],[INITIAL_DESC]],26,25)))</f>
        <v>TEMPERATURE</v>
      </c>
      <c r="H177" s="280" t="str">
        <f xml:space="preserve"> TRIM(UPPER( MID(_INSTRUMENT_TAGS[[#This Row],[INITIAL_DESC]],51,25)))</f>
        <v/>
      </c>
      <c r="I177" s="281"/>
      <c r="J177" s="280" t="str">
        <f>_xlfn.CONCAT(_INSTRUMENT_TAGS[[#This Row],[INITIAL_TAG1]:[INITIAL_TAG2]])</f>
        <v>BB1TT555</v>
      </c>
      <c r="K177" s="280" t="str">
        <f>TRIM(TRIM(_INSTRUMENT_TAGS[[#This Row],[DESC1]])&amp; " " &amp;TRIM(_INSTRUMENT_TAGS[[#This Row],[DESC2]]) &amp; " " &amp; TRIM(_INSTRUMENT_TAGS[[#This Row],[DESC3]]))</f>
        <v>FLUE GAS FAN BEARING TEMPERATURE</v>
      </c>
    </row>
    <row r="178" spans="1:11" x14ac:dyDescent="0.4">
      <c r="A178" s="280" t="s">
        <v>892</v>
      </c>
      <c r="C178" s="280" t="s">
        <v>1864</v>
      </c>
      <c r="D178" s="281"/>
      <c r="E178" s="280" t="str">
        <f>_xlfn.CONCAT(_INSTRUMENT_TAGS[[#This Row],[INITIAL_TAG1]:[INITIAL_TAG2]])</f>
        <v>BB1TT556</v>
      </c>
      <c r="F178" s="280" t="str">
        <f>TRIM(UPPER( MID(_INSTRUMENT_TAGS[[#This Row],[INITIAL_DESC]],1,25)))</f>
        <v>FLUE GAS TEMPERATURE</v>
      </c>
      <c r="G178" s="280" t="str">
        <f>TRIM(UPPER( MID(_INSTRUMENT_TAGS[[#This Row],[INITIAL_DESC]],26,25)))</f>
        <v>BEFORE STACK</v>
      </c>
      <c r="H178" s="280" t="str">
        <f xml:space="preserve"> TRIM(UPPER( MID(_INSTRUMENT_TAGS[[#This Row],[INITIAL_DESC]],51,25)))</f>
        <v/>
      </c>
      <c r="I178" s="281"/>
      <c r="J178" s="280" t="str">
        <f>_xlfn.CONCAT(_INSTRUMENT_TAGS[[#This Row],[INITIAL_TAG1]:[INITIAL_TAG2]])</f>
        <v>BB1TT556</v>
      </c>
      <c r="K178" s="280" t="str">
        <f>TRIM(TRIM(_INSTRUMENT_TAGS[[#This Row],[DESC1]])&amp; " " &amp;TRIM(_INSTRUMENT_TAGS[[#This Row],[DESC2]]) &amp; " " &amp; TRIM(_INSTRUMENT_TAGS[[#This Row],[DESC3]]))</f>
        <v>FLUE GAS TEMPERATURE BEFORE STACK</v>
      </c>
    </row>
    <row r="179" spans="1:11" x14ac:dyDescent="0.4">
      <c r="A179" s="280" t="s">
        <v>895</v>
      </c>
      <c r="C179" s="280" t="s">
        <v>1865</v>
      </c>
      <c r="D179" s="281"/>
      <c r="E179" s="280" t="str">
        <f>_xlfn.CONCAT(_INSTRUMENT_TAGS[[#This Row],[INITIAL_TAG1]:[INITIAL_TAG2]])</f>
        <v>BB1TT850</v>
      </c>
      <c r="F179" s="280" t="str">
        <f>TRIM(UPPER( MID(_INSTRUMENT_TAGS[[#This Row],[INITIAL_DESC]],1,25)))</f>
        <v>ESP ASH HOPPER 1</v>
      </c>
      <c r="G179" s="280" t="str">
        <f>TRIM(UPPER( MID(_INSTRUMENT_TAGS[[#This Row],[INITIAL_DESC]],26,25)))</f>
        <v>TEMPERATURE</v>
      </c>
      <c r="H179" s="280" t="str">
        <f xml:space="preserve"> TRIM(UPPER( MID(_INSTRUMENT_TAGS[[#This Row],[INITIAL_DESC]],51,25)))</f>
        <v/>
      </c>
      <c r="I179" s="281"/>
      <c r="J179" s="280" t="str">
        <f>_xlfn.CONCAT(_INSTRUMENT_TAGS[[#This Row],[INITIAL_TAG1]:[INITIAL_TAG2]])</f>
        <v>BB1TT850</v>
      </c>
      <c r="K179" s="280" t="str">
        <f>TRIM(TRIM(_INSTRUMENT_TAGS[[#This Row],[DESC1]])&amp; " " &amp;TRIM(_INSTRUMENT_TAGS[[#This Row],[DESC2]]) &amp; " " &amp; TRIM(_INSTRUMENT_TAGS[[#This Row],[DESC3]]))</f>
        <v>ESP ASH HOPPER 1 TEMPERATURE</v>
      </c>
    </row>
    <row r="180" spans="1:11" x14ac:dyDescent="0.4">
      <c r="A180" s="280" t="s">
        <v>898</v>
      </c>
      <c r="C180" s="280" t="s">
        <v>1866</v>
      </c>
      <c r="D180" s="281"/>
      <c r="E180" s="280" t="str">
        <f>_xlfn.CONCAT(_INSTRUMENT_TAGS[[#This Row],[INITIAL_TAG1]:[INITIAL_TAG2]])</f>
        <v>BB1TT851</v>
      </c>
      <c r="F180" s="280" t="str">
        <f>TRIM(UPPER( MID(_INSTRUMENT_TAGS[[#This Row],[INITIAL_DESC]],1,25)))</f>
        <v>ESP ASH HOPPER 2</v>
      </c>
      <c r="G180" s="280" t="str">
        <f>TRIM(UPPER( MID(_INSTRUMENT_TAGS[[#This Row],[INITIAL_DESC]],26,25)))</f>
        <v>TEMPERATURE</v>
      </c>
      <c r="H180" s="280" t="str">
        <f xml:space="preserve"> TRIM(UPPER( MID(_INSTRUMENT_TAGS[[#This Row],[INITIAL_DESC]],51,25)))</f>
        <v/>
      </c>
      <c r="I180" s="281"/>
      <c r="J180" s="280" t="str">
        <f>_xlfn.CONCAT(_INSTRUMENT_TAGS[[#This Row],[INITIAL_TAG1]:[INITIAL_TAG2]])</f>
        <v>BB1TT851</v>
      </c>
      <c r="K180" s="280" t="str">
        <f>TRIM(TRIM(_INSTRUMENT_TAGS[[#This Row],[DESC1]])&amp; " " &amp;TRIM(_INSTRUMENT_TAGS[[#This Row],[DESC2]]) &amp; " " &amp; TRIM(_INSTRUMENT_TAGS[[#This Row],[DESC3]]))</f>
        <v>ESP ASH HOPPER 2 TEMPERATURE</v>
      </c>
    </row>
    <row r="181" spans="1:11" x14ac:dyDescent="0.4">
      <c r="A181" s="280" t="s">
        <v>911</v>
      </c>
      <c r="C181" s="280" t="s">
        <v>1867</v>
      </c>
      <c r="D181" s="281"/>
      <c r="E181" s="280" t="str">
        <f>_xlfn.CONCAT(_INSTRUMENT_TAGS[[#This Row],[INITIAL_TAG1]:[INITIAL_TAG2]])</f>
        <v>BB1TS501</v>
      </c>
      <c r="F181" s="280" t="str">
        <f>TRIM(UPPER( MID(_INSTRUMENT_TAGS[[#This Row],[INITIAL_DESC]],1,25)))</f>
        <v>ESP INSULATOR 1</v>
      </c>
      <c r="G181" s="280" t="str">
        <f>TRIM(UPPER( MID(_INSTRUMENT_TAGS[[#This Row],[INITIAL_DESC]],26,25)))</f>
        <v>TEMPERATURE</v>
      </c>
      <c r="H181" s="280" t="str">
        <f xml:space="preserve"> TRIM(UPPER( MID(_INSTRUMENT_TAGS[[#This Row],[INITIAL_DESC]],51,25)))</f>
        <v/>
      </c>
      <c r="I181" s="281"/>
      <c r="J181" s="280" t="str">
        <f>_xlfn.CONCAT(_INSTRUMENT_TAGS[[#This Row],[INITIAL_TAG1]:[INITIAL_TAG2]])</f>
        <v>BB1TS501</v>
      </c>
      <c r="K181" s="280" t="str">
        <f>TRIM(TRIM(_INSTRUMENT_TAGS[[#This Row],[DESC1]])&amp; " " &amp;TRIM(_INSTRUMENT_TAGS[[#This Row],[DESC2]]) &amp; " " &amp; TRIM(_INSTRUMENT_TAGS[[#This Row],[DESC3]]))</f>
        <v>ESP INSULATOR 1 TEMPERATURE</v>
      </c>
    </row>
    <row r="182" spans="1:11" x14ac:dyDescent="0.4">
      <c r="A182" s="280" t="s">
        <v>914</v>
      </c>
      <c r="C182" s="280" t="s">
        <v>1868</v>
      </c>
      <c r="D182" s="281"/>
      <c r="E182" s="280" t="str">
        <f>_xlfn.CONCAT(_INSTRUMENT_TAGS[[#This Row],[INITIAL_TAG1]:[INITIAL_TAG2]])</f>
        <v>BB1TS508</v>
      </c>
      <c r="F182" s="280" t="str">
        <f>TRIM(UPPER( MID(_INSTRUMENT_TAGS[[#This Row],[INITIAL_DESC]],1,25)))</f>
        <v>ESP INSULATOR 2</v>
      </c>
      <c r="G182" s="280" t="str">
        <f>TRIM(UPPER( MID(_INSTRUMENT_TAGS[[#This Row],[INITIAL_DESC]],26,25)))</f>
        <v>TEMPERATURE</v>
      </c>
      <c r="H182" s="280" t="str">
        <f xml:space="preserve"> TRIM(UPPER( MID(_INSTRUMENT_TAGS[[#This Row],[INITIAL_DESC]],51,25)))</f>
        <v/>
      </c>
      <c r="I182" s="281"/>
      <c r="J182" s="280" t="str">
        <f>_xlfn.CONCAT(_INSTRUMENT_TAGS[[#This Row],[INITIAL_TAG1]:[INITIAL_TAG2]])</f>
        <v>BB1TS508</v>
      </c>
      <c r="K182" s="280" t="str">
        <f>TRIM(TRIM(_INSTRUMENT_TAGS[[#This Row],[DESC1]])&amp; " " &amp;TRIM(_INSTRUMENT_TAGS[[#This Row],[DESC2]]) &amp; " " &amp; TRIM(_INSTRUMENT_TAGS[[#This Row],[DESC3]]))</f>
        <v>ESP INSULATOR 2 TEMPERATURE</v>
      </c>
    </row>
    <row r="183" spans="1:11" x14ac:dyDescent="0.4">
      <c r="A183" s="280" t="s">
        <v>916</v>
      </c>
      <c r="C183" s="280" t="s">
        <v>1869</v>
      </c>
      <c r="D183" s="281"/>
      <c r="E183" s="280" t="str">
        <f>_xlfn.CONCAT(_INSTRUMENT_TAGS[[#This Row],[INITIAL_TAG1]:[INITIAL_TAG2]])</f>
        <v>BB1TT552</v>
      </c>
      <c r="F183" s="280" t="str">
        <f>TRIM(UPPER( MID(_INSTRUMENT_TAGS[[#This Row],[INITIAL_DESC]],1,25)))</f>
        <v>FLUE GAS TEMPERATURE</v>
      </c>
      <c r="G183" s="280" t="str">
        <f>TRIM(UPPER( MID(_INSTRUMENT_TAGS[[#This Row],[INITIAL_DESC]],26,25)))</f>
        <v>BEFORE ESP</v>
      </c>
      <c r="H183" s="280" t="str">
        <f xml:space="preserve"> TRIM(UPPER( MID(_INSTRUMENT_TAGS[[#This Row],[INITIAL_DESC]],51,25)))</f>
        <v/>
      </c>
      <c r="I183" s="281"/>
      <c r="J183" s="280" t="str">
        <f>_xlfn.CONCAT(_INSTRUMENT_TAGS[[#This Row],[INITIAL_TAG1]:[INITIAL_TAG2]])</f>
        <v>BB1TT552</v>
      </c>
      <c r="K183" s="280" t="str">
        <f>TRIM(TRIM(_INSTRUMENT_TAGS[[#This Row],[DESC1]])&amp; " " &amp;TRIM(_INSTRUMENT_TAGS[[#This Row],[DESC2]]) &amp; " " &amp; TRIM(_INSTRUMENT_TAGS[[#This Row],[DESC3]]))</f>
        <v>FLUE GAS TEMPERATURE BEFORE ESP</v>
      </c>
    </row>
    <row r="184" spans="1:11" x14ac:dyDescent="0.4">
      <c r="A184" s="280" t="s">
        <v>1021</v>
      </c>
      <c r="C184" s="280" t="s">
        <v>1870</v>
      </c>
      <c r="D184" s="281"/>
      <c r="E184" s="280" t="str">
        <f>_xlfn.CONCAT(_INSTRUMENT_TAGS[[#This Row],[INITIAL_TAG1]:[INITIAL_TAG2]])</f>
        <v>BB1LT800</v>
      </c>
      <c r="F184" s="280" t="str">
        <f>TRIM(UPPER( MID(_INSTRUMENT_TAGS[[#This Row],[INITIAL_DESC]],1,25)))</f>
        <v>RECYCLED BED MATERIAL</v>
      </c>
      <c r="G184" s="280" t="str">
        <f>TRIM(UPPER( MID(_INSTRUMENT_TAGS[[#This Row],[INITIAL_DESC]],26,25)))</f>
        <v>HOPPER LEVEL SWITCH</v>
      </c>
      <c r="H184" s="280" t="str">
        <f xml:space="preserve"> TRIM(UPPER( MID(_INSTRUMENT_TAGS[[#This Row],[INITIAL_DESC]],51,25)))</f>
        <v/>
      </c>
      <c r="I184" s="281"/>
      <c r="J184" s="280" t="str">
        <f>_xlfn.CONCAT(_INSTRUMENT_TAGS[[#This Row],[INITIAL_TAG1]:[INITIAL_TAG2]])</f>
        <v>BB1LT800</v>
      </c>
      <c r="K184" s="280" t="str">
        <f>TRIM(TRIM(_INSTRUMENT_TAGS[[#This Row],[DESC1]])&amp; " " &amp;TRIM(_INSTRUMENT_TAGS[[#This Row],[DESC2]]) &amp; " " &amp; TRIM(_INSTRUMENT_TAGS[[#This Row],[DESC3]]))</f>
        <v>RECYCLED BED MATERIAL HOPPER LEVEL SWITCH</v>
      </c>
    </row>
    <row r="185" spans="1:11" x14ac:dyDescent="0.4">
      <c r="A185" s="280" t="s">
        <v>1023</v>
      </c>
      <c r="C185" s="280" t="s">
        <v>1871</v>
      </c>
      <c r="D185" s="281"/>
      <c r="E185" s="280" t="str">
        <f>_xlfn.CONCAT(_INSTRUMENT_TAGS[[#This Row],[INITIAL_TAG1]:[INITIAL_TAG2]])</f>
        <v>BB1LT802</v>
      </c>
      <c r="F185" s="280" t="str">
        <f>TRIM(UPPER( MID(_INSTRUMENT_TAGS[[#This Row],[INITIAL_DESC]],1,25)))</f>
        <v>SAND SILO LEVEL</v>
      </c>
      <c r="G185" s="280" t="str">
        <f>TRIM(UPPER( MID(_INSTRUMENT_TAGS[[#This Row],[INITIAL_DESC]],26,25)))</f>
        <v>MEASUREMENT</v>
      </c>
      <c r="H185" s="280" t="str">
        <f xml:space="preserve"> TRIM(UPPER( MID(_INSTRUMENT_TAGS[[#This Row],[INITIAL_DESC]],51,25)))</f>
        <v/>
      </c>
      <c r="I185" s="281"/>
      <c r="J185" s="280" t="str">
        <f>_xlfn.CONCAT(_INSTRUMENT_TAGS[[#This Row],[INITIAL_TAG1]:[INITIAL_TAG2]])</f>
        <v>BB1LT802</v>
      </c>
      <c r="K185" s="280" t="str">
        <f>TRIM(TRIM(_INSTRUMENT_TAGS[[#This Row],[DESC1]])&amp; " " &amp;TRIM(_INSTRUMENT_TAGS[[#This Row],[DESC2]]) &amp; " " &amp; TRIM(_INSTRUMENT_TAGS[[#This Row],[DESC3]]))</f>
        <v>SAND SILO LEVEL MEASUREMENT</v>
      </c>
    </row>
    <row r="186" spans="1:11" x14ac:dyDescent="0.4">
      <c r="A186" s="280" t="s">
        <v>1025</v>
      </c>
      <c r="C186" s="280" t="s">
        <v>1872</v>
      </c>
      <c r="D186" s="281"/>
      <c r="E186" s="280" t="str">
        <f>_xlfn.CONCAT(_INSTRUMENT_TAGS[[#This Row],[INITIAL_TAG1]:[INITIAL_TAG2]])</f>
        <v>BB1PT009</v>
      </c>
      <c r="F186" s="280" t="str">
        <f>TRIM(UPPER( MID(_INSTRUMENT_TAGS[[#This Row],[INITIAL_DESC]],1,25)))</f>
        <v>COOLING WATER PRESSURE</v>
      </c>
      <c r="G186" s="280" t="str">
        <f>TRIM(UPPER( MID(_INSTRUMENT_TAGS[[#This Row],[INITIAL_DESC]],26,25)))</f>
        <v>BEFORE PUMP</v>
      </c>
      <c r="H186" s="280" t="str">
        <f xml:space="preserve"> TRIM(UPPER( MID(_INSTRUMENT_TAGS[[#This Row],[INITIAL_DESC]],51,25)))</f>
        <v/>
      </c>
      <c r="I186" s="281"/>
      <c r="J186" s="280" t="str">
        <f>_xlfn.CONCAT(_INSTRUMENT_TAGS[[#This Row],[INITIAL_TAG1]:[INITIAL_TAG2]])</f>
        <v>BB1PT009</v>
      </c>
      <c r="K186" s="280" t="str">
        <f>TRIM(TRIM(_INSTRUMENT_TAGS[[#This Row],[DESC1]])&amp; " " &amp;TRIM(_INSTRUMENT_TAGS[[#This Row],[DESC2]]) &amp; " " &amp; TRIM(_INSTRUMENT_TAGS[[#This Row],[DESC3]]))</f>
        <v>COOLING WATER PRESSURE BEFORE PUMP</v>
      </c>
    </row>
    <row r="187" spans="1:11" x14ac:dyDescent="0.4">
      <c r="A187" s="280" t="s">
        <v>1045</v>
      </c>
      <c r="C187" s="280" t="s">
        <v>1873</v>
      </c>
      <c r="D187" s="281"/>
      <c r="E187" s="280" t="str">
        <f>_xlfn.CONCAT(_INSTRUMENT_TAGS[[#This Row],[INITIAL_TAG1]:[INITIAL_TAG2]])</f>
        <v>BB1TT031</v>
      </c>
      <c r="F187" s="280" t="str">
        <f>TRIM(UPPER( MID(_INSTRUMENT_TAGS[[#This Row],[INITIAL_DESC]],1,25)))</f>
        <v>COOLING WATER TEMPERATURE</v>
      </c>
      <c r="G187" s="280" t="str">
        <f>TRIM(UPPER( MID(_INSTRUMENT_TAGS[[#This Row],[INITIAL_DESC]],26,25)))</f>
        <v>AFTER BOTTOM ASH CONVEYOR</v>
      </c>
      <c r="H187" s="280" t="str">
        <f xml:space="preserve"> TRIM(UPPER( MID(_INSTRUMENT_TAGS[[#This Row],[INITIAL_DESC]],51,25)))</f>
        <v/>
      </c>
      <c r="I187" s="281"/>
      <c r="J187" s="280" t="str">
        <f>_xlfn.CONCAT(_INSTRUMENT_TAGS[[#This Row],[INITIAL_TAG1]:[INITIAL_TAG2]])</f>
        <v>BB1TT031</v>
      </c>
      <c r="K187" s="280" t="str">
        <f>TRIM(TRIM(_INSTRUMENT_TAGS[[#This Row],[DESC1]])&amp; " " &amp;TRIM(_INSTRUMENT_TAGS[[#This Row],[DESC2]]) &amp; " " &amp; TRIM(_INSTRUMENT_TAGS[[#This Row],[DESC3]]))</f>
        <v>COOLING WATER TEMPERATURE AFTER BOTTOM ASH CONVEYOR</v>
      </c>
    </row>
    <row r="188" spans="1:11" x14ac:dyDescent="0.4">
      <c r="A188" s="280" t="s">
        <v>1087</v>
      </c>
      <c r="C188" s="280" t="s">
        <v>1088</v>
      </c>
      <c r="D188" s="281"/>
      <c r="E188" s="280" t="str">
        <f>_xlfn.CONCAT(_INSTRUMENT_TAGS[[#This Row],[INITIAL_TAG1]:[INITIAL_TAG2]])</f>
        <v>BB1PT478</v>
      </c>
      <c r="F188" s="280" t="str">
        <f>TRIM(UPPER( MID(_INSTRUMENT_TAGS[[#This Row],[INITIAL_DESC]],1,25)))</f>
        <v>INSTRUMENT AIR PRESSURE</v>
      </c>
      <c r="G188" s="280" t="str">
        <f>TRIM(UPPER( MID(_INSTRUMENT_TAGS[[#This Row],[INITIAL_DESC]],26,25)))</f>
        <v/>
      </c>
      <c r="H188" s="280" t="str">
        <f xml:space="preserve"> TRIM(UPPER( MID(_INSTRUMENT_TAGS[[#This Row],[INITIAL_DESC]],51,25)))</f>
        <v/>
      </c>
      <c r="I188" s="281"/>
      <c r="J188" s="280" t="str">
        <f>_xlfn.CONCAT(_INSTRUMENT_TAGS[[#This Row],[INITIAL_TAG1]:[INITIAL_TAG2]])</f>
        <v>BB1PT478</v>
      </c>
      <c r="K188" s="280" t="str">
        <f>TRIM(TRIM(_INSTRUMENT_TAGS[[#This Row],[DESC1]])&amp; " " &amp;TRIM(_INSTRUMENT_TAGS[[#This Row],[DESC2]]) &amp; " " &amp; TRIM(_INSTRUMENT_TAGS[[#This Row],[DESC3]]))</f>
        <v>INSTRUMENT AIR PRESSURE</v>
      </c>
    </row>
    <row r="189" spans="1:11" x14ac:dyDescent="0.4">
      <c r="A189" s="280" t="s">
        <v>441</v>
      </c>
      <c r="C189" s="280" t="s">
        <v>1874</v>
      </c>
      <c r="D189" s="281"/>
      <c r="E189" s="280" t="str">
        <f>_xlfn.CONCAT(_INSTRUMENT_TAGS[[#This Row],[INITIAL_TAG1]:[INITIAL_TAG2]])</f>
        <v>BB1PT402</v>
      </c>
      <c r="F189" s="280" t="str">
        <f>TRIM(UPPER( MID(_INSTRUMENT_TAGS[[#This Row],[INITIAL_DESC]],1,25)))</f>
        <v>INSTRUMENT AIR PRESSURE</v>
      </c>
      <c r="G189" s="280" t="str">
        <f>TRIM(UPPER( MID(_INSTRUMENT_TAGS[[#This Row],[INITIAL_DESC]],26,25)))</f>
        <v>AFTER DRYER</v>
      </c>
      <c r="H189" s="280" t="str">
        <f xml:space="preserve"> TRIM(UPPER( MID(_INSTRUMENT_TAGS[[#This Row],[INITIAL_DESC]],51,25)))</f>
        <v/>
      </c>
      <c r="I189" s="281"/>
      <c r="J189" s="280" t="str">
        <f>_xlfn.CONCAT(_INSTRUMENT_TAGS[[#This Row],[INITIAL_TAG1]:[INITIAL_TAG2]])</f>
        <v>BB1PT402</v>
      </c>
      <c r="K189" s="280" t="str">
        <f>TRIM(TRIM(_INSTRUMENT_TAGS[[#This Row],[DESC1]])&amp; " " &amp;TRIM(_INSTRUMENT_TAGS[[#This Row],[DESC2]]) &amp; " " &amp; TRIM(_INSTRUMENT_TAGS[[#This Row],[DESC3]]))</f>
        <v>INSTRUMENT AIR PRESSURE AFTER DRYER</v>
      </c>
    </row>
    <row r="190" spans="1:11" x14ac:dyDescent="0.4">
      <c r="A190" s="280" t="s">
        <v>1545</v>
      </c>
      <c r="C190" s="280" t="s">
        <v>1875</v>
      </c>
      <c r="D190" s="281"/>
      <c r="E190" s="280" t="str">
        <f>_xlfn.CONCAT(_INSTRUMENT_TAGS[[#This Row],[INITIAL_TAG1]:[INITIAL_TAG2]])</f>
        <v>BB1TT430</v>
      </c>
      <c r="F190" s="280" t="str">
        <f>TRIM(UPPER( MID(_INSTRUMENT_TAGS[[#This Row],[INITIAL_DESC]],1,25)))</f>
        <v>INSTRUMENT AIR TANK</v>
      </c>
      <c r="G190" s="280" t="str">
        <f>TRIM(UPPER( MID(_INSTRUMENT_TAGS[[#This Row],[INITIAL_DESC]],26,25)))</f>
        <v>TEMPERATURE</v>
      </c>
      <c r="H190" s="280" t="str">
        <f xml:space="preserve"> TRIM(UPPER( MID(_INSTRUMENT_TAGS[[#This Row],[INITIAL_DESC]],51,25)))</f>
        <v/>
      </c>
      <c r="I190" s="281"/>
      <c r="J190" s="280" t="str">
        <f>_xlfn.CONCAT(_INSTRUMENT_TAGS[[#This Row],[INITIAL_TAG1]:[INITIAL_TAG2]])</f>
        <v>BB1TT430</v>
      </c>
      <c r="K190" s="280" t="str">
        <f>TRIM(TRIM(_INSTRUMENT_TAGS[[#This Row],[DESC1]])&amp; " " &amp;TRIM(_INSTRUMENT_TAGS[[#This Row],[DESC2]]) &amp; " " &amp; TRIM(_INSTRUMENT_TAGS[[#This Row],[DESC3]]))</f>
        <v>INSTRUMENT AIR TANK TEMPERATURE</v>
      </c>
    </row>
    <row r="191" spans="1:11" x14ac:dyDescent="0.4">
      <c r="A191" s="280" t="s">
        <v>1092</v>
      </c>
      <c r="C191" s="280" t="s">
        <v>1876</v>
      </c>
      <c r="D191" s="281"/>
      <c r="E191" s="280" t="str">
        <f>_xlfn.CONCAT(_INSTRUMENT_TAGS[[#This Row],[INITIAL_TAG1]:[INITIAL_TAG2]])</f>
        <v>BB1TT401</v>
      </c>
      <c r="F191" s="280" t="str">
        <f>TRIM(UPPER( MID(_INSTRUMENT_TAGS[[#This Row],[INITIAL_DESC]],1,25)))</f>
        <v>BOILER ROOM UPPER PART</v>
      </c>
      <c r="G191" s="280" t="str">
        <f>TRIM(UPPER( MID(_INSTRUMENT_TAGS[[#This Row],[INITIAL_DESC]],26,25)))</f>
        <v>TEMPERATURE</v>
      </c>
      <c r="H191" s="280" t="str">
        <f xml:space="preserve"> TRIM(UPPER( MID(_INSTRUMENT_TAGS[[#This Row],[INITIAL_DESC]],51,25)))</f>
        <v/>
      </c>
      <c r="I191" s="281"/>
      <c r="J191" s="280" t="str">
        <f>_xlfn.CONCAT(_INSTRUMENT_TAGS[[#This Row],[INITIAL_TAG1]:[INITIAL_TAG2]])</f>
        <v>BB1TT401</v>
      </c>
      <c r="K191" s="280" t="str">
        <f>TRIM(TRIM(_INSTRUMENT_TAGS[[#This Row],[DESC1]])&amp; " " &amp;TRIM(_INSTRUMENT_TAGS[[#This Row],[DESC2]]) &amp; " " &amp; TRIM(_INSTRUMENT_TAGS[[#This Row],[DESC3]]))</f>
        <v>BOILER ROOM UPPER PART TEMPERATURE</v>
      </c>
    </row>
    <row r="192" spans="1:11" x14ac:dyDescent="0.4">
      <c r="A192" s="280" t="s">
        <v>1208</v>
      </c>
      <c r="C192" s="280" t="s">
        <v>194</v>
      </c>
      <c r="D192" s="281"/>
      <c r="E192" s="280" t="str">
        <f>_xlfn.CONCAT(_INSTRUMENT_TAGS[[#This Row],[INITIAL_TAG1]:[INITIAL_TAG2]])</f>
        <v>BB1LT101</v>
      </c>
      <c r="F192" s="280" t="str">
        <f>TRIM(UPPER( MID(_INSTRUMENT_TAGS[[#This Row],[INITIAL_DESC]],1,25)))</f>
        <v>STEAM DRUM LEVEL 1</v>
      </c>
      <c r="G192" s="280" t="str">
        <f>TRIM(UPPER( MID(_INSTRUMENT_TAGS[[#This Row],[INITIAL_DESC]],26,25)))</f>
        <v/>
      </c>
      <c r="H192" s="280" t="str">
        <f xml:space="preserve"> TRIM(UPPER( MID(_INSTRUMENT_TAGS[[#This Row],[INITIAL_DESC]],51,25)))</f>
        <v/>
      </c>
      <c r="I192" s="281"/>
      <c r="J192" s="280" t="str">
        <f>_xlfn.CONCAT(_INSTRUMENT_TAGS[[#This Row],[INITIAL_TAG1]:[INITIAL_TAG2]])</f>
        <v>BB1LT101</v>
      </c>
      <c r="K192" s="280" t="str">
        <f>TRIM(TRIM(_INSTRUMENT_TAGS[[#This Row],[DESC1]])&amp; " " &amp;TRIM(_INSTRUMENT_TAGS[[#This Row],[DESC2]]) &amp; " " &amp; TRIM(_INSTRUMENT_TAGS[[#This Row],[DESC3]]))</f>
        <v>STEAM DRUM LEVEL 1</v>
      </c>
    </row>
    <row r="193" spans="1:11" x14ac:dyDescent="0.4">
      <c r="A193" s="280" t="s">
        <v>198</v>
      </c>
      <c r="C193" s="280" t="s">
        <v>199</v>
      </c>
      <c r="D193" s="281"/>
      <c r="E193" s="280" t="str">
        <f>_xlfn.CONCAT(_INSTRUMENT_TAGS[[#This Row],[INITIAL_TAG1]:[INITIAL_TAG2]])</f>
        <v>BB1PT203</v>
      </c>
      <c r="F193" s="280" t="str">
        <f>TRIM(UPPER( MID(_INSTRUMENT_TAGS[[#This Row],[INITIAL_DESC]],1,25)))</f>
        <v>STEAM DRUM PRESSURE 2</v>
      </c>
      <c r="G193" s="280" t="str">
        <f>TRIM(UPPER( MID(_INSTRUMENT_TAGS[[#This Row],[INITIAL_DESC]],26,25)))</f>
        <v/>
      </c>
      <c r="H193" s="280" t="str">
        <f xml:space="preserve"> TRIM(UPPER( MID(_INSTRUMENT_TAGS[[#This Row],[INITIAL_DESC]],51,25)))</f>
        <v/>
      </c>
      <c r="I193" s="281"/>
      <c r="J193" s="280" t="str">
        <f>_xlfn.CONCAT(_INSTRUMENT_TAGS[[#This Row],[INITIAL_TAG1]:[INITIAL_TAG2]])</f>
        <v>BB1PT203</v>
      </c>
      <c r="K193" s="280" t="str">
        <f>TRIM(TRIM(_INSTRUMENT_TAGS[[#This Row],[DESC1]])&amp; " " &amp;TRIM(_INSTRUMENT_TAGS[[#This Row],[DESC2]]) &amp; " " &amp; TRIM(_INSTRUMENT_TAGS[[#This Row],[DESC3]]))</f>
        <v>STEAM DRUM PRESSURE 2</v>
      </c>
    </row>
    <row r="194" spans="1:11" x14ac:dyDescent="0.4">
      <c r="A194" s="280" t="s">
        <v>1225</v>
      </c>
      <c r="C194" s="280" t="s">
        <v>204</v>
      </c>
      <c r="D194" s="281"/>
      <c r="E194" s="280" t="str">
        <f>_xlfn.CONCAT(_INSTRUMENT_TAGS[[#This Row],[INITIAL_TAG1]:[INITIAL_TAG2]])</f>
        <v>BB1LT102</v>
      </c>
      <c r="F194" s="280" t="str">
        <f>TRIM(UPPER( MID(_INSTRUMENT_TAGS[[#This Row],[INITIAL_DESC]],1,25)))</f>
        <v>STEAM DRUM LEVEL 2</v>
      </c>
      <c r="G194" s="280" t="str">
        <f>TRIM(UPPER( MID(_INSTRUMENT_TAGS[[#This Row],[INITIAL_DESC]],26,25)))</f>
        <v/>
      </c>
      <c r="H194" s="280" t="str">
        <f xml:space="preserve"> TRIM(UPPER( MID(_INSTRUMENT_TAGS[[#This Row],[INITIAL_DESC]],51,25)))</f>
        <v/>
      </c>
      <c r="I194" s="281"/>
      <c r="J194" s="280" t="str">
        <f>_xlfn.CONCAT(_INSTRUMENT_TAGS[[#This Row],[INITIAL_TAG1]:[INITIAL_TAG2]])</f>
        <v>BB1LT102</v>
      </c>
      <c r="K194" s="280" t="str">
        <f>TRIM(TRIM(_INSTRUMENT_TAGS[[#This Row],[DESC1]])&amp; " " &amp;TRIM(_INSTRUMENT_TAGS[[#This Row],[DESC2]]) &amp; " " &amp; TRIM(_INSTRUMENT_TAGS[[#This Row],[DESC3]]))</f>
        <v>STEAM DRUM LEVEL 2</v>
      </c>
    </row>
    <row r="195" spans="1:11" x14ac:dyDescent="0.4">
      <c r="A195" s="280" t="s">
        <v>206</v>
      </c>
      <c r="C195" s="280" t="s">
        <v>207</v>
      </c>
      <c r="D195" s="281"/>
      <c r="E195" s="280" t="str">
        <f>_xlfn.CONCAT(_INSTRUMENT_TAGS[[#This Row],[INITIAL_TAG1]:[INITIAL_TAG2]])</f>
        <v>BB1PT201</v>
      </c>
      <c r="F195" s="280" t="str">
        <f>TRIM(UPPER( MID(_INSTRUMENT_TAGS[[#This Row],[INITIAL_DESC]],1,25)))</f>
        <v>STEAM DRUM PRESSURE 1</v>
      </c>
      <c r="G195" s="280" t="str">
        <f>TRIM(UPPER( MID(_INSTRUMENT_TAGS[[#This Row],[INITIAL_DESC]],26,25)))</f>
        <v/>
      </c>
      <c r="H195" s="280" t="str">
        <f xml:space="preserve"> TRIM(UPPER( MID(_INSTRUMENT_TAGS[[#This Row],[INITIAL_DESC]],51,25)))</f>
        <v/>
      </c>
      <c r="I195" s="281"/>
      <c r="J195" s="280" t="str">
        <f>_xlfn.CONCAT(_INSTRUMENT_TAGS[[#This Row],[INITIAL_TAG1]:[INITIAL_TAG2]])</f>
        <v>BB1PT201</v>
      </c>
      <c r="K195" s="280" t="str">
        <f>TRIM(TRIM(_INSTRUMENT_TAGS[[#This Row],[DESC1]])&amp; " " &amp;TRIM(_INSTRUMENT_TAGS[[#This Row],[DESC2]]) &amp; " " &amp; TRIM(_INSTRUMENT_TAGS[[#This Row],[DESC3]]))</f>
        <v>STEAM DRUM PRESSURE 1</v>
      </c>
    </row>
    <row r="196" spans="1:11" x14ac:dyDescent="0.4">
      <c r="A196" s="280" t="s">
        <v>1226</v>
      </c>
      <c r="C196" s="280" t="s">
        <v>210</v>
      </c>
      <c r="D196" s="281"/>
      <c r="E196" s="280" t="str">
        <f>_xlfn.CONCAT(_INSTRUMENT_TAGS[[#This Row],[INITIAL_TAG1]:[INITIAL_TAG2]])</f>
        <v>BB1LT103</v>
      </c>
      <c r="F196" s="280" t="str">
        <f>TRIM(UPPER( MID(_INSTRUMENT_TAGS[[#This Row],[INITIAL_DESC]],1,25)))</f>
        <v>STEAM DRUM LEVEL 3</v>
      </c>
      <c r="G196" s="280" t="str">
        <f>TRIM(UPPER( MID(_INSTRUMENT_TAGS[[#This Row],[INITIAL_DESC]],26,25)))</f>
        <v/>
      </c>
      <c r="H196" s="280" t="str">
        <f xml:space="preserve"> TRIM(UPPER( MID(_INSTRUMENT_TAGS[[#This Row],[INITIAL_DESC]],51,25)))</f>
        <v/>
      </c>
      <c r="I196" s="281"/>
      <c r="J196" s="280" t="str">
        <f>_xlfn.CONCAT(_INSTRUMENT_TAGS[[#This Row],[INITIAL_TAG1]:[INITIAL_TAG2]])</f>
        <v>BB1LT103</v>
      </c>
      <c r="K196" s="280" t="str">
        <f>TRIM(TRIM(_INSTRUMENT_TAGS[[#This Row],[DESC1]])&amp; " " &amp;TRIM(_INSTRUMENT_TAGS[[#This Row],[DESC2]]) &amp; " " &amp; TRIM(_INSTRUMENT_TAGS[[#This Row],[DESC3]]))</f>
        <v>STEAM DRUM LEVEL 3</v>
      </c>
    </row>
    <row r="197" spans="1:11" x14ac:dyDescent="0.4">
      <c r="A197" s="280" t="s">
        <v>368</v>
      </c>
      <c r="C197" s="280" t="s">
        <v>1877</v>
      </c>
      <c r="D197" s="281"/>
      <c r="E197" s="280" t="str">
        <f>_xlfn.CONCAT(_INSTRUMENT_TAGS[[#This Row],[INITIAL_TAG1]:[INITIAL_TAG2]])</f>
        <v>BB1PT205</v>
      </c>
      <c r="F197" s="280" t="str">
        <f>TRIM(UPPER( MID(_INSTRUMENT_TAGS[[#This Row],[INITIAL_DESC]],1,25)))</f>
        <v>STEAM OUTLET PRESSURE</v>
      </c>
      <c r="G197" s="280" t="str">
        <f>TRIM(UPPER( MID(_INSTRUMENT_TAGS[[#This Row],[INITIAL_DESC]],26,25)))</f>
        <v>FROM ACCUMULATOR</v>
      </c>
      <c r="H197" s="280" t="str">
        <f xml:space="preserve"> TRIM(UPPER( MID(_INSTRUMENT_TAGS[[#This Row],[INITIAL_DESC]],51,25)))</f>
        <v/>
      </c>
      <c r="I197" s="281"/>
      <c r="J197" s="280" t="str">
        <f>_xlfn.CONCAT(_INSTRUMENT_TAGS[[#This Row],[INITIAL_TAG1]:[INITIAL_TAG2]])</f>
        <v>BB1PT205</v>
      </c>
      <c r="K197" s="280" t="str">
        <f>TRIM(TRIM(_INSTRUMENT_TAGS[[#This Row],[DESC1]])&amp; " " &amp;TRIM(_INSTRUMENT_TAGS[[#This Row],[DESC2]]) &amp; " " &amp; TRIM(_INSTRUMENT_TAGS[[#This Row],[DESC3]]))</f>
        <v>STEAM OUTLET PRESSURE FROM ACCUMULATOR</v>
      </c>
    </row>
    <row r="198" spans="1:11" x14ac:dyDescent="0.4">
      <c r="A198" s="280" t="s">
        <v>423</v>
      </c>
      <c r="C198" s="280" t="s">
        <v>424</v>
      </c>
      <c r="D198" s="281"/>
      <c r="E198" s="280" t="str">
        <f>_xlfn.CONCAT(_INSTRUMENT_TAGS[[#This Row],[INITIAL_TAG1]:[INITIAL_TAG2]])</f>
        <v>BB1PT400</v>
      </c>
      <c r="F198" s="280" t="str">
        <f>TRIM(UPPER( MID(_INSTRUMENT_TAGS[[#This Row],[INITIAL_DESC]],1,25)))</f>
        <v>PRIMARY AIR PRESSURE</v>
      </c>
      <c r="G198" s="280" t="str">
        <f>TRIM(UPPER( MID(_INSTRUMENT_TAGS[[#This Row],[INITIAL_DESC]],26,25)))</f>
        <v/>
      </c>
      <c r="H198" s="280" t="str">
        <f xml:space="preserve"> TRIM(UPPER( MID(_INSTRUMENT_TAGS[[#This Row],[INITIAL_DESC]],51,25)))</f>
        <v/>
      </c>
      <c r="I198" s="281"/>
      <c r="J198" s="280" t="str">
        <f>_xlfn.CONCAT(_INSTRUMENT_TAGS[[#This Row],[INITIAL_TAG1]:[INITIAL_TAG2]])</f>
        <v>BB1PT400</v>
      </c>
      <c r="K198" s="280" t="str">
        <f>TRIM(TRIM(_INSTRUMENT_TAGS[[#This Row],[DESC1]])&amp; " " &amp;TRIM(_INSTRUMENT_TAGS[[#This Row],[DESC2]]) &amp; " " &amp; TRIM(_INSTRUMENT_TAGS[[#This Row],[DESC3]]))</f>
        <v>PRIMARY AIR PRESSURE</v>
      </c>
    </row>
    <row r="199" spans="1:11" x14ac:dyDescent="0.4">
      <c r="A199" s="280" t="s">
        <v>427</v>
      </c>
      <c r="C199" s="280" t="s">
        <v>428</v>
      </c>
      <c r="D199" s="281"/>
      <c r="E199" s="280" t="str">
        <f>_xlfn.CONCAT(_INSTRUMENT_TAGS[[#This Row],[INITIAL_TAG1]:[INITIAL_TAG2]])</f>
        <v>BB1TT418</v>
      </c>
      <c r="F199" s="280" t="str">
        <f>TRIM(UPPER( MID(_INSTRUMENT_TAGS[[#This Row],[INITIAL_DESC]],1,25)))</f>
        <v>BED TEMPERATURE 4</v>
      </c>
      <c r="G199" s="280" t="str">
        <f>TRIM(UPPER( MID(_INSTRUMENT_TAGS[[#This Row],[INITIAL_DESC]],26,25)))</f>
        <v/>
      </c>
      <c r="H199" s="280" t="str">
        <f xml:space="preserve"> TRIM(UPPER( MID(_INSTRUMENT_TAGS[[#This Row],[INITIAL_DESC]],51,25)))</f>
        <v/>
      </c>
      <c r="I199" s="281"/>
      <c r="J199" s="280" t="str">
        <f>_xlfn.CONCAT(_INSTRUMENT_TAGS[[#This Row],[INITIAL_TAG1]:[INITIAL_TAG2]])</f>
        <v>BB1TT418</v>
      </c>
      <c r="K199" s="280" t="str">
        <f>TRIM(TRIM(_INSTRUMENT_TAGS[[#This Row],[DESC1]])&amp; " " &amp;TRIM(_INSTRUMENT_TAGS[[#This Row],[DESC2]]) &amp; " " &amp; TRIM(_INSTRUMENT_TAGS[[#This Row],[DESC3]]))</f>
        <v>BED TEMPERATURE 4</v>
      </c>
    </row>
    <row r="200" spans="1:11" x14ac:dyDescent="0.4">
      <c r="A200" s="280" t="s">
        <v>431</v>
      </c>
      <c r="C200" s="280" t="s">
        <v>1878</v>
      </c>
      <c r="D200" s="281"/>
      <c r="E200" s="280" t="str">
        <f>_xlfn.CONCAT(_INSTRUMENT_TAGS[[#This Row],[INITIAL_TAG1]:[INITIAL_TAG2]])</f>
        <v>BB1PT404</v>
      </c>
      <c r="F200" s="280" t="str">
        <f>TRIM(UPPER( MID(_INSTRUMENT_TAGS[[#This Row],[INITIAL_DESC]],1,25)))</f>
        <v>BOILER UPPER PART</v>
      </c>
      <c r="G200" s="280" t="str">
        <f>TRIM(UPPER( MID(_INSTRUMENT_TAGS[[#This Row],[INITIAL_DESC]],26,25)))</f>
        <v>PRESSURE 1</v>
      </c>
      <c r="H200" s="280" t="str">
        <f xml:space="preserve"> TRIM(UPPER( MID(_INSTRUMENT_TAGS[[#This Row],[INITIAL_DESC]],51,25)))</f>
        <v/>
      </c>
      <c r="I200" s="281"/>
      <c r="J200" s="280" t="str">
        <f>_xlfn.CONCAT(_INSTRUMENT_TAGS[[#This Row],[INITIAL_TAG1]:[INITIAL_TAG2]])</f>
        <v>BB1PT404</v>
      </c>
      <c r="K200" s="280" t="str">
        <f>TRIM(TRIM(_INSTRUMENT_TAGS[[#This Row],[DESC1]])&amp; " " &amp;TRIM(_INSTRUMENT_TAGS[[#This Row],[DESC2]]) &amp; " " &amp; TRIM(_INSTRUMENT_TAGS[[#This Row],[DESC3]]))</f>
        <v>BOILER UPPER PART PRESSURE 1</v>
      </c>
    </row>
    <row r="201" spans="1:11" x14ac:dyDescent="0.4">
      <c r="A201" s="280" t="s">
        <v>434</v>
      </c>
      <c r="C201" s="280" t="s">
        <v>435</v>
      </c>
      <c r="D201" s="281"/>
      <c r="E201" s="280" t="str">
        <f>_xlfn.CONCAT(_INSTRUMENT_TAGS[[#This Row],[INITIAL_TAG1]:[INITIAL_TAG2]])</f>
        <v>BB1FT400</v>
      </c>
      <c r="F201" s="280" t="str">
        <f>TRIM(UPPER( MID(_INSTRUMENT_TAGS[[#This Row],[INITIAL_DESC]],1,25)))</f>
        <v>PRIMARY AIR FLOW</v>
      </c>
      <c r="G201" s="280" t="str">
        <f>TRIM(UPPER( MID(_INSTRUMENT_TAGS[[#This Row],[INITIAL_DESC]],26,25)))</f>
        <v/>
      </c>
      <c r="H201" s="280" t="str">
        <f xml:space="preserve"> TRIM(UPPER( MID(_INSTRUMENT_TAGS[[#This Row],[INITIAL_DESC]],51,25)))</f>
        <v/>
      </c>
      <c r="I201" s="281"/>
      <c r="J201" s="280" t="str">
        <f>_xlfn.CONCAT(_INSTRUMENT_TAGS[[#This Row],[INITIAL_TAG1]:[INITIAL_TAG2]])</f>
        <v>BB1FT400</v>
      </c>
      <c r="K201" s="280" t="str">
        <f>TRIM(TRIM(_INSTRUMENT_TAGS[[#This Row],[DESC1]])&amp; " " &amp;TRIM(_INSTRUMENT_TAGS[[#This Row],[DESC2]]) &amp; " " &amp; TRIM(_INSTRUMENT_TAGS[[#This Row],[DESC3]]))</f>
        <v>PRIMARY AIR FLOW</v>
      </c>
    </row>
    <row r="202" spans="1:11" x14ac:dyDescent="0.4">
      <c r="A202" s="280" t="s">
        <v>438</v>
      </c>
      <c r="C202" s="280" t="s">
        <v>439</v>
      </c>
      <c r="D202" s="281"/>
      <c r="E202" s="280" t="str">
        <f>_xlfn.CONCAT(_INSTRUMENT_TAGS[[#This Row],[INITIAL_TAG1]:[INITIAL_TAG2]])</f>
        <v>BB1PT401</v>
      </c>
      <c r="F202" s="280" t="str">
        <f>TRIM(UPPER( MID(_INSTRUMENT_TAGS[[#This Row],[INITIAL_DESC]],1,25)))</f>
        <v>SECONDARY AIR PRESSURE</v>
      </c>
      <c r="G202" s="280" t="str">
        <f>TRIM(UPPER( MID(_INSTRUMENT_TAGS[[#This Row],[INITIAL_DESC]],26,25)))</f>
        <v/>
      </c>
      <c r="H202" s="280" t="str">
        <f xml:space="preserve"> TRIM(UPPER( MID(_INSTRUMENT_TAGS[[#This Row],[INITIAL_DESC]],51,25)))</f>
        <v/>
      </c>
      <c r="I202" s="281"/>
      <c r="J202" s="280" t="str">
        <f>_xlfn.CONCAT(_INSTRUMENT_TAGS[[#This Row],[INITIAL_TAG1]:[INITIAL_TAG2]])</f>
        <v>BB1PT401</v>
      </c>
      <c r="K202" s="280" t="str">
        <f>TRIM(TRIM(_INSTRUMENT_TAGS[[#This Row],[DESC1]])&amp; " " &amp;TRIM(_INSTRUMENT_TAGS[[#This Row],[DESC2]]) &amp; " " &amp; TRIM(_INSTRUMENT_TAGS[[#This Row],[DESC3]]))</f>
        <v>SECONDARY AIR PRESSURE</v>
      </c>
    </row>
    <row r="203" spans="1:11" x14ac:dyDescent="0.4">
      <c r="A203" s="280" t="s">
        <v>452</v>
      </c>
      <c r="C203" s="280" t="s">
        <v>453</v>
      </c>
      <c r="D203" s="281"/>
      <c r="E203" s="280" t="str">
        <f>_xlfn.CONCAT(_INSTRUMENT_TAGS[[#This Row],[INITIAL_TAG1]:[INITIAL_TAG2]])</f>
        <v>BB1FT401</v>
      </c>
      <c r="F203" s="280" t="str">
        <f>TRIM(UPPER( MID(_INSTRUMENT_TAGS[[#This Row],[INITIAL_DESC]],1,25)))</f>
        <v>SECONDARY AIR FLOW</v>
      </c>
      <c r="G203" s="280" t="str">
        <f>TRIM(UPPER( MID(_INSTRUMENT_TAGS[[#This Row],[INITIAL_DESC]],26,25)))</f>
        <v/>
      </c>
      <c r="H203" s="280" t="str">
        <f xml:space="preserve"> TRIM(UPPER( MID(_INSTRUMENT_TAGS[[#This Row],[INITIAL_DESC]],51,25)))</f>
        <v/>
      </c>
      <c r="I203" s="281"/>
      <c r="J203" s="280" t="str">
        <f>_xlfn.CONCAT(_INSTRUMENT_TAGS[[#This Row],[INITIAL_TAG1]:[INITIAL_TAG2]])</f>
        <v>BB1FT401</v>
      </c>
      <c r="K203" s="280" t="str">
        <f>TRIM(TRIM(_INSTRUMENT_TAGS[[#This Row],[DESC1]])&amp; " " &amp;TRIM(_INSTRUMENT_TAGS[[#This Row],[DESC2]]) &amp; " " &amp; TRIM(_INSTRUMENT_TAGS[[#This Row],[DESC3]]))</f>
        <v>SECONDARY AIR FLOW</v>
      </c>
    </row>
    <row r="204" spans="1:11" x14ac:dyDescent="0.4">
      <c r="A204" s="280" t="s">
        <v>455</v>
      </c>
      <c r="C204" s="280" t="s">
        <v>456</v>
      </c>
      <c r="D204" s="281"/>
      <c r="E204" s="280" t="str">
        <f>_xlfn.CONCAT(_INSTRUMENT_TAGS[[#This Row],[INITIAL_TAG1]:[INITIAL_TAG2]])</f>
        <v>BB1TT417</v>
      </c>
      <c r="F204" s="280" t="str">
        <f>TRIM(UPPER( MID(_INSTRUMENT_TAGS[[#This Row],[INITIAL_DESC]],1,25)))</f>
        <v>BED TEMPERATURE 3</v>
      </c>
      <c r="G204" s="280" t="str">
        <f>TRIM(UPPER( MID(_INSTRUMENT_TAGS[[#This Row],[INITIAL_DESC]],26,25)))</f>
        <v/>
      </c>
      <c r="H204" s="280" t="str">
        <f xml:space="preserve"> TRIM(UPPER( MID(_INSTRUMENT_TAGS[[#This Row],[INITIAL_DESC]],51,25)))</f>
        <v/>
      </c>
      <c r="I204" s="281"/>
      <c r="J204" s="280" t="str">
        <f>_xlfn.CONCAT(_INSTRUMENT_TAGS[[#This Row],[INITIAL_TAG1]:[INITIAL_TAG2]])</f>
        <v>BB1TT417</v>
      </c>
      <c r="K204" s="280" t="str">
        <f>TRIM(TRIM(_INSTRUMENT_TAGS[[#This Row],[DESC1]])&amp; " " &amp;TRIM(_INSTRUMENT_TAGS[[#This Row],[DESC2]]) &amp; " " &amp; TRIM(_INSTRUMENT_TAGS[[#This Row],[DESC3]]))</f>
        <v>BED TEMPERATURE 3</v>
      </c>
    </row>
    <row r="205" spans="1:11" x14ac:dyDescent="0.4">
      <c r="A205" s="280" t="s">
        <v>464</v>
      </c>
      <c r="C205" s="280" t="s">
        <v>465</v>
      </c>
      <c r="D205" s="281"/>
      <c r="E205" s="280" t="str">
        <f>_xlfn.CONCAT(_INSTRUMENT_TAGS[[#This Row],[INITIAL_TAG1]:[INITIAL_TAG2]])</f>
        <v>BB1TT413</v>
      </c>
      <c r="F205" s="280" t="str">
        <f>TRIM(UPPER( MID(_INSTRUMENT_TAGS[[#This Row],[INITIAL_DESC]],1,25)))</f>
        <v>BED TEMPERATURE 1</v>
      </c>
      <c r="G205" s="280" t="str">
        <f>TRIM(UPPER( MID(_INSTRUMENT_TAGS[[#This Row],[INITIAL_DESC]],26,25)))</f>
        <v/>
      </c>
      <c r="H205" s="280" t="str">
        <f xml:space="preserve"> TRIM(UPPER( MID(_INSTRUMENT_TAGS[[#This Row],[INITIAL_DESC]],51,25)))</f>
        <v/>
      </c>
      <c r="I205" s="281"/>
      <c r="J205" s="280" t="str">
        <f>_xlfn.CONCAT(_INSTRUMENT_TAGS[[#This Row],[INITIAL_TAG1]:[INITIAL_TAG2]])</f>
        <v>BB1TT413</v>
      </c>
      <c r="K205" s="280" t="str">
        <f>TRIM(TRIM(_INSTRUMENT_TAGS[[#This Row],[DESC1]])&amp; " " &amp;TRIM(_INSTRUMENT_TAGS[[#This Row],[DESC2]]) &amp; " " &amp; TRIM(_INSTRUMENT_TAGS[[#This Row],[DESC3]]))</f>
        <v>BED TEMPERATURE 1</v>
      </c>
    </row>
    <row r="206" spans="1:11" x14ac:dyDescent="0.4">
      <c r="A206" s="280" t="s">
        <v>472</v>
      </c>
      <c r="C206" s="280" t="s">
        <v>473</v>
      </c>
      <c r="D206" s="281"/>
      <c r="E206" s="280" t="str">
        <f>_xlfn.CONCAT(_INSTRUMENT_TAGS[[#This Row],[INITIAL_TAG1]:[INITIAL_TAG2]])</f>
        <v>BB1TT414</v>
      </c>
      <c r="F206" s="280" t="str">
        <f>TRIM(UPPER( MID(_INSTRUMENT_TAGS[[#This Row],[INITIAL_DESC]],1,25)))</f>
        <v>BED TEMPERATURE 2</v>
      </c>
      <c r="G206" s="280" t="str">
        <f>TRIM(UPPER( MID(_INSTRUMENT_TAGS[[#This Row],[INITIAL_DESC]],26,25)))</f>
        <v/>
      </c>
      <c r="H206" s="280" t="str">
        <f xml:space="preserve"> TRIM(UPPER( MID(_INSTRUMENT_TAGS[[#This Row],[INITIAL_DESC]],51,25)))</f>
        <v/>
      </c>
      <c r="I206" s="281"/>
      <c r="J206" s="280" t="str">
        <f>_xlfn.CONCAT(_INSTRUMENT_TAGS[[#This Row],[INITIAL_TAG1]:[INITIAL_TAG2]])</f>
        <v>BB1TT414</v>
      </c>
      <c r="K206" s="280" t="str">
        <f>TRIM(TRIM(_INSTRUMENT_TAGS[[#This Row],[DESC1]])&amp; " " &amp;TRIM(_INSTRUMENT_TAGS[[#This Row],[DESC2]]) &amp; " " &amp; TRIM(_INSTRUMENT_TAGS[[#This Row],[DESC3]]))</f>
        <v>BED TEMPERATURE 2</v>
      </c>
    </row>
    <row r="207" spans="1:11" x14ac:dyDescent="0.4">
      <c r="A207" s="280" t="s">
        <v>475</v>
      </c>
      <c r="C207" s="280" t="s">
        <v>1879</v>
      </c>
      <c r="D207" s="281"/>
      <c r="E207" s="280" t="str">
        <f>_xlfn.CONCAT(_INSTRUMENT_TAGS[[#This Row],[INITIAL_TAG1]:[INITIAL_TAG2]])</f>
        <v>BB1PT405</v>
      </c>
      <c r="F207" s="280" t="str">
        <f>TRIM(UPPER( MID(_INSTRUMENT_TAGS[[#This Row],[INITIAL_DESC]],1,25)))</f>
        <v>BOILER UPPER PART</v>
      </c>
      <c r="G207" s="280" t="str">
        <f>TRIM(UPPER( MID(_INSTRUMENT_TAGS[[#This Row],[INITIAL_DESC]],26,25)))</f>
        <v>PRESSURE 2</v>
      </c>
      <c r="H207" s="280" t="str">
        <f xml:space="preserve"> TRIM(UPPER( MID(_INSTRUMENT_TAGS[[#This Row],[INITIAL_DESC]],51,25)))</f>
        <v/>
      </c>
      <c r="I207" s="281"/>
      <c r="J207" s="280" t="str">
        <f>_xlfn.CONCAT(_INSTRUMENT_TAGS[[#This Row],[INITIAL_TAG1]:[INITIAL_TAG2]])</f>
        <v>BB1PT405</v>
      </c>
      <c r="K207" s="280" t="str">
        <f>TRIM(TRIM(_INSTRUMENT_TAGS[[#This Row],[DESC1]])&amp; " " &amp;TRIM(_INSTRUMENT_TAGS[[#This Row],[DESC2]]) &amp; " " &amp; TRIM(_INSTRUMENT_TAGS[[#This Row],[DESC3]]))</f>
        <v>BOILER UPPER PART PRESSURE 2</v>
      </c>
    </row>
    <row r="208" spans="1:11" x14ac:dyDescent="0.4">
      <c r="A208" s="280" t="s">
        <v>480</v>
      </c>
      <c r="C208" s="280" t="s">
        <v>1880</v>
      </c>
      <c r="D208" s="281"/>
      <c r="E208" s="280" t="str">
        <f>_xlfn.CONCAT(_INSTRUMENT_TAGS[[#This Row],[INITIAL_TAG1]:[INITIAL_TAG2]])</f>
        <v>BB1QT550</v>
      </c>
      <c r="F208" s="280" t="str">
        <f>TRIM(UPPER( MID(_INSTRUMENT_TAGS[[#This Row],[INITIAL_DESC]],1,25)))</f>
        <v>FLUEGAS OXYGEN</v>
      </c>
      <c r="G208" s="280" t="str">
        <f>TRIM(UPPER( MID(_INSTRUMENT_TAGS[[#This Row],[INITIAL_DESC]],26,25)))</f>
        <v>MEASUREMENT 1</v>
      </c>
      <c r="H208" s="280" t="str">
        <f xml:space="preserve"> TRIM(UPPER( MID(_INSTRUMENT_TAGS[[#This Row],[INITIAL_DESC]],51,25)))</f>
        <v/>
      </c>
      <c r="I208" s="281"/>
      <c r="J208" s="280" t="str">
        <f>_xlfn.CONCAT(_INSTRUMENT_TAGS[[#This Row],[INITIAL_TAG1]:[INITIAL_TAG2]])</f>
        <v>BB1QT550</v>
      </c>
      <c r="K208" s="280" t="str">
        <f>TRIM(TRIM(_INSTRUMENT_TAGS[[#This Row],[DESC1]])&amp; " " &amp;TRIM(_INSTRUMENT_TAGS[[#This Row],[DESC2]]) &amp; " " &amp; TRIM(_INSTRUMENT_TAGS[[#This Row],[DESC3]]))</f>
        <v>FLUEGAS OXYGEN MEASUREMENT 1</v>
      </c>
    </row>
    <row r="209" spans="1:11" x14ac:dyDescent="0.4">
      <c r="A209" s="280" t="s">
        <v>483</v>
      </c>
      <c r="C209" s="280" t="s">
        <v>484</v>
      </c>
      <c r="D209" s="281"/>
      <c r="E209" s="280" t="str">
        <f>_xlfn.CONCAT(_INSTRUMENT_TAGS[[#This Row],[INITIAL_TAG1]:[INITIAL_TAG2]])</f>
        <v>BB1FT550</v>
      </c>
      <c r="F209" s="280" t="str">
        <f>TRIM(UPPER( MID(_INSTRUMENT_TAGS[[#This Row],[INITIAL_DESC]],1,25)))</f>
        <v>RECIRCULATION GAS FLOW</v>
      </c>
      <c r="G209" s="280" t="str">
        <f>TRIM(UPPER( MID(_INSTRUMENT_TAGS[[#This Row],[INITIAL_DESC]],26,25)))</f>
        <v/>
      </c>
      <c r="H209" s="280" t="str">
        <f xml:space="preserve"> TRIM(UPPER( MID(_INSTRUMENT_TAGS[[#This Row],[INITIAL_DESC]],51,25)))</f>
        <v/>
      </c>
      <c r="I209" s="281"/>
      <c r="J209" s="280" t="str">
        <f>_xlfn.CONCAT(_INSTRUMENT_TAGS[[#This Row],[INITIAL_TAG1]:[INITIAL_TAG2]])</f>
        <v>BB1FT550</v>
      </c>
      <c r="K209" s="280" t="str">
        <f>TRIM(TRIM(_INSTRUMENT_TAGS[[#This Row],[DESC1]])&amp; " " &amp;TRIM(_INSTRUMENT_TAGS[[#This Row],[DESC2]]) &amp; " " &amp; TRIM(_INSTRUMENT_TAGS[[#This Row],[DESC3]]))</f>
        <v>RECIRCULATION GAS FLOW</v>
      </c>
    </row>
    <row r="210" spans="1:11" x14ac:dyDescent="0.4">
      <c r="A210" s="280" t="s">
        <v>485</v>
      </c>
      <c r="C210" s="280" t="s">
        <v>1881</v>
      </c>
      <c r="D210" s="281"/>
      <c r="E210" s="280" t="str">
        <f>_xlfn.CONCAT(_INSTRUMENT_TAGS[[#This Row],[INITIAL_TAG1]:[INITIAL_TAG2]])</f>
        <v>BB1QT551</v>
      </c>
      <c r="F210" s="280" t="str">
        <f>TRIM(UPPER( MID(_INSTRUMENT_TAGS[[#This Row],[INITIAL_DESC]],1,25)))</f>
        <v>FLUEGAS OXYGEN</v>
      </c>
      <c r="G210" s="280" t="str">
        <f>TRIM(UPPER( MID(_INSTRUMENT_TAGS[[#This Row],[INITIAL_DESC]],26,25)))</f>
        <v>MEASUREMENT 2</v>
      </c>
      <c r="H210" s="280" t="str">
        <f xml:space="preserve"> TRIM(UPPER( MID(_INSTRUMENT_TAGS[[#This Row],[INITIAL_DESC]],51,25)))</f>
        <v/>
      </c>
      <c r="I210" s="281"/>
      <c r="J210" s="280" t="str">
        <f>_xlfn.CONCAT(_INSTRUMENT_TAGS[[#This Row],[INITIAL_TAG1]:[INITIAL_TAG2]])</f>
        <v>BB1QT551</v>
      </c>
      <c r="K210" s="280" t="str">
        <f>TRIM(TRIM(_INSTRUMENT_TAGS[[#This Row],[DESC1]])&amp; " " &amp;TRIM(_INSTRUMENT_TAGS[[#This Row],[DESC2]]) &amp; " " &amp; TRIM(_INSTRUMENT_TAGS[[#This Row],[DESC3]]))</f>
        <v>FLUEGAS OXYGEN MEASUREMENT 2</v>
      </c>
    </row>
    <row r="211" spans="1:11" x14ac:dyDescent="0.4">
      <c r="A211" s="280" t="s">
        <v>493</v>
      </c>
      <c r="C211" s="280" t="s">
        <v>1882</v>
      </c>
      <c r="D211" s="281"/>
      <c r="E211" s="280" t="str">
        <f>_xlfn.CONCAT(_INSTRUMENT_TAGS[[#This Row],[INITIAL_TAG1]:[INITIAL_TAG2]])</f>
        <v>BB1PT406</v>
      </c>
      <c r="F211" s="280" t="str">
        <f>TRIM(UPPER( MID(_INSTRUMENT_TAGS[[#This Row],[INITIAL_DESC]],1,25)))</f>
        <v>BOILER UPPER PART</v>
      </c>
      <c r="G211" s="280" t="str">
        <f>TRIM(UPPER( MID(_INSTRUMENT_TAGS[[#This Row],[INITIAL_DESC]],26,25)))</f>
        <v>PRESSURE</v>
      </c>
      <c r="H211" s="280" t="str">
        <f xml:space="preserve"> TRIM(UPPER( MID(_INSTRUMENT_TAGS[[#This Row],[INITIAL_DESC]],51,25)))</f>
        <v/>
      </c>
      <c r="I211" s="281"/>
      <c r="J211" s="280" t="str">
        <f>_xlfn.CONCAT(_INSTRUMENT_TAGS[[#This Row],[INITIAL_TAG1]:[INITIAL_TAG2]])</f>
        <v>BB1PT406</v>
      </c>
      <c r="K211" s="280" t="str">
        <f>TRIM(TRIM(_INSTRUMENT_TAGS[[#This Row],[DESC1]])&amp; " " &amp;TRIM(_INSTRUMENT_TAGS[[#This Row],[DESC2]]) &amp; " " &amp; TRIM(_INSTRUMENT_TAGS[[#This Row],[DESC3]]))</f>
        <v>BOILER UPPER PART PRESSURE</v>
      </c>
    </row>
    <row r="212" spans="1:11" x14ac:dyDescent="0.4">
      <c r="A212" s="280" t="s">
        <v>1178</v>
      </c>
      <c r="C212" s="280" t="s">
        <v>1883</v>
      </c>
      <c r="D212" s="281"/>
      <c r="E212" s="280" t="str">
        <f>_xlfn.CONCAT(_INSTRUMENT_TAGS[[#This Row],[INITIAL_TAG1]:[INITIAL_TAG2]])</f>
        <v>BB1LS700</v>
      </c>
      <c r="F212" s="280" t="str">
        <f>TRIM(UPPER( MID(_INSTRUMENT_TAGS[[#This Row],[INITIAL_DESC]],1,25)))</f>
        <v>CHEMICAL TANK 1</v>
      </c>
      <c r="G212" s="280" t="str">
        <f>TRIM(UPPER( MID(_INSTRUMENT_TAGS[[#This Row],[INITIAL_DESC]],26,25)))</f>
        <v>LEVEL SWITCH</v>
      </c>
      <c r="H212" s="280" t="str">
        <f xml:space="preserve"> TRIM(UPPER( MID(_INSTRUMENT_TAGS[[#This Row],[INITIAL_DESC]],51,25)))</f>
        <v/>
      </c>
      <c r="I212" s="281"/>
      <c r="J212" s="280" t="str">
        <f>_xlfn.CONCAT(_INSTRUMENT_TAGS[[#This Row],[INITIAL_TAG1]:[INITIAL_TAG2]])</f>
        <v>BB1LS700</v>
      </c>
      <c r="K212" s="280" t="str">
        <f>TRIM(TRIM(_INSTRUMENT_TAGS[[#This Row],[DESC1]])&amp; " " &amp;TRIM(_INSTRUMENT_TAGS[[#This Row],[DESC2]]) &amp; " " &amp; TRIM(_INSTRUMENT_TAGS[[#This Row],[DESC3]]))</f>
        <v>CHEMICAL TANK 1 LEVEL SWITCH</v>
      </c>
    </row>
    <row r="213" spans="1:11" x14ac:dyDescent="0.4">
      <c r="A213" s="280" t="s">
        <v>1182</v>
      </c>
      <c r="C213" s="280" t="s">
        <v>1884</v>
      </c>
      <c r="D213" s="281"/>
      <c r="E213" s="280" t="str">
        <f>_xlfn.CONCAT(_INSTRUMENT_TAGS[[#This Row],[INITIAL_TAG1]:[INITIAL_TAG2]])</f>
        <v>BB1LS701</v>
      </c>
      <c r="F213" s="280" t="str">
        <f>TRIM(UPPER( MID(_INSTRUMENT_TAGS[[#This Row],[INITIAL_DESC]],1,25)))</f>
        <v>CHEMICAL TANK 2</v>
      </c>
      <c r="G213" s="280" t="str">
        <f>TRIM(UPPER( MID(_INSTRUMENT_TAGS[[#This Row],[INITIAL_DESC]],26,25)))</f>
        <v>LEVEL SWITCH</v>
      </c>
      <c r="H213" s="280" t="str">
        <f xml:space="preserve"> TRIM(UPPER( MID(_INSTRUMENT_TAGS[[#This Row],[INITIAL_DESC]],51,25)))</f>
        <v/>
      </c>
      <c r="I213" s="281"/>
      <c r="J213" s="280" t="str">
        <f>_xlfn.CONCAT(_INSTRUMENT_TAGS[[#This Row],[INITIAL_TAG1]:[INITIAL_TAG2]])</f>
        <v>BB1LS701</v>
      </c>
      <c r="K213" s="280" t="str">
        <f>TRIM(TRIM(_INSTRUMENT_TAGS[[#This Row],[DESC1]])&amp; " " &amp;TRIM(_INSTRUMENT_TAGS[[#This Row],[DESC2]]) &amp; " " &amp; TRIM(_INSTRUMENT_TAGS[[#This Row],[DESC3]]))</f>
        <v>CHEMICAL TANK 2 LEVEL SWITCH</v>
      </c>
    </row>
    <row r="214" spans="1:11" x14ac:dyDescent="0.4">
      <c r="A214" s="280" t="s">
        <v>142</v>
      </c>
      <c r="C214" s="280" t="s">
        <v>1885</v>
      </c>
      <c r="D214" s="281"/>
      <c r="E214" s="280" t="str">
        <f>_xlfn.CONCAT(_INSTRUMENT_TAGS[[#This Row],[INITIAL_TAG1]:[INITIAL_TAG2]])</f>
        <v>BB1GS004</v>
      </c>
      <c r="F214" s="280" t="str">
        <f>TRIM(UPPER( MID(_INSTRUMENT_TAGS[[#This Row],[INITIAL_DESC]],1,25)))</f>
        <v>FEED WATER PUMP SUCTION</v>
      </c>
      <c r="G214" s="280" t="str">
        <f>TRIM(UPPER( MID(_INSTRUMENT_TAGS[[#This Row],[INITIAL_DESC]],26,25)))</f>
        <v>SIDE SHUT-OFF VALVE</v>
      </c>
      <c r="H214" s="280" t="str">
        <f xml:space="preserve"> TRIM(UPPER( MID(_INSTRUMENT_TAGS[[#This Row],[INITIAL_DESC]],51,25)))</f>
        <v>LIMIT SWITCH</v>
      </c>
      <c r="I214" s="281"/>
      <c r="J214" s="280" t="str">
        <f>_xlfn.CONCAT(_INSTRUMENT_TAGS[[#This Row],[INITIAL_TAG1]:[INITIAL_TAG2]])</f>
        <v>BB1GS004</v>
      </c>
      <c r="K214" s="280" t="str">
        <f>TRIM(TRIM(_INSTRUMENT_TAGS[[#This Row],[DESC1]])&amp; " " &amp;TRIM(_INSTRUMENT_TAGS[[#This Row],[DESC2]]) &amp; " " &amp; TRIM(_INSTRUMENT_TAGS[[#This Row],[DESC3]]))</f>
        <v>FEED WATER PUMP SUCTION SIDE SHUT-OFF VALVE LIMIT SWITCH</v>
      </c>
    </row>
    <row r="215" spans="1:11" x14ac:dyDescent="0.4">
      <c r="A215" s="280" t="s">
        <v>150</v>
      </c>
      <c r="C215" s="280" t="s">
        <v>1885</v>
      </c>
      <c r="D215" s="281"/>
      <c r="E215" s="280" t="str">
        <f>_xlfn.CONCAT(_INSTRUMENT_TAGS[[#This Row],[INITIAL_TAG1]:[INITIAL_TAG2]])</f>
        <v>BB1GS003</v>
      </c>
      <c r="F215" s="280" t="str">
        <f>TRIM(UPPER( MID(_INSTRUMENT_TAGS[[#This Row],[INITIAL_DESC]],1,25)))</f>
        <v>FEED WATER PUMP SUCTION</v>
      </c>
      <c r="G215" s="280" t="str">
        <f>TRIM(UPPER( MID(_INSTRUMENT_TAGS[[#This Row],[INITIAL_DESC]],26,25)))</f>
        <v>SIDE SHUT-OFF VALVE</v>
      </c>
      <c r="H215" s="280" t="str">
        <f xml:space="preserve"> TRIM(UPPER( MID(_INSTRUMENT_TAGS[[#This Row],[INITIAL_DESC]],51,25)))</f>
        <v>LIMIT SWITCH</v>
      </c>
      <c r="I215" s="281"/>
      <c r="J215" s="280" t="str">
        <f>_xlfn.CONCAT(_INSTRUMENT_TAGS[[#This Row],[INITIAL_TAG1]:[INITIAL_TAG2]])</f>
        <v>BB1GS003</v>
      </c>
      <c r="K215" s="280" t="str">
        <f>TRIM(TRIM(_INSTRUMENT_TAGS[[#This Row],[DESC1]])&amp; " " &amp;TRIM(_INSTRUMENT_TAGS[[#This Row],[DESC2]]) &amp; " " &amp; TRIM(_INSTRUMENT_TAGS[[#This Row],[DESC3]]))</f>
        <v>FEED WATER PUMP SUCTION SIDE SHUT-OFF VALVE LIMIT SWITCH</v>
      </c>
    </row>
    <row r="216" spans="1:11" x14ac:dyDescent="0.4">
      <c r="A216" s="280" t="s">
        <v>161</v>
      </c>
      <c r="C216" s="280" t="s">
        <v>1885</v>
      </c>
      <c r="D216" s="281"/>
      <c r="E216" s="280" t="str">
        <f>_xlfn.CONCAT(_INSTRUMENT_TAGS[[#This Row],[INITIAL_TAG1]:[INITIAL_TAG2]])</f>
        <v>BB1GS001</v>
      </c>
      <c r="F216" s="280" t="str">
        <f>TRIM(UPPER( MID(_INSTRUMENT_TAGS[[#This Row],[INITIAL_DESC]],1,25)))</f>
        <v>FEED WATER PUMP SUCTION</v>
      </c>
      <c r="G216" s="280" t="str">
        <f>TRIM(UPPER( MID(_INSTRUMENT_TAGS[[#This Row],[INITIAL_DESC]],26,25)))</f>
        <v>SIDE SHUT-OFF VALVE</v>
      </c>
      <c r="H216" s="280" t="str">
        <f xml:space="preserve"> TRIM(UPPER( MID(_INSTRUMENT_TAGS[[#This Row],[INITIAL_DESC]],51,25)))</f>
        <v>LIMIT SWITCH</v>
      </c>
      <c r="I216" s="281"/>
      <c r="J216" s="280" t="str">
        <f>_xlfn.CONCAT(_INSTRUMENT_TAGS[[#This Row],[INITIAL_TAG1]:[INITIAL_TAG2]])</f>
        <v>BB1GS001</v>
      </c>
      <c r="K216" s="280" t="str">
        <f>TRIM(TRIM(_INSTRUMENT_TAGS[[#This Row],[DESC1]])&amp; " " &amp;TRIM(_INSTRUMENT_TAGS[[#This Row],[DESC2]]) &amp; " " &amp; TRIM(_INSTRUMENT_TAGS[[#This Row],[DESC3]]))</f>
        <v>FEED WATER PUMP SUCTION SIDE SHUT-OFF VALVE LIMIT SWITCH</v>
      </c>
    </row>
    <row r="217" spans="1:11" x14ac:dyDescent="0.4">
      <c r="A217" s="280" t="s">
        <v>168</v>
      </c>
      <c r="C217" s="280" t="s">
        <v>1885</v>
      </c>
      <c r="D217" s="281"/>
      <c r="E217" s="280" t="str">
        <f>_xlfn.CONCAT(_INSTRUMENT_TAGS[[#This Row],[INITIAL_TAG1]:[INITIAL_TAG2]])</f>
        <v>BB1GS002</v>
      </c>
      <c r="F217" s="280" t="str">
        <f>TRIM(UPPER( MID(_INSTRUMENT_TAGS[[#This Row],[INITIAL_DESC]],1,25)))</f>
        <v>FEED WATER PUMP SUCTION</v>
      </c>
      <c r="G217" s="280" t="str">
        <f>TRIM(UPPER( MID(_INSTRUMENT_TAGS[[#This Row],[INITIAL_DESC]],26,25)))</f>
        <v>SIDE SHUT-OFF VALVE</v>
      </c>
      <c r="H217" s="280" t="str">
        <f xml:space="preserve"> TRIM(UPPER( MID(_INSTRUMENT_TAGS[[#This Row],[INITIAL_DESC]],51,25)))</f>
        <v>LIMIT SWITCH</v>
      </c>
      <c r="I217" s="281"/>
      <c r="J217" s="280" t="str">
        <f>_xlfn.CONCAT(_INSTRUMENT_TAGS[[#This Row],[INITIAL_TAG1]:[INITIAL_TAG2]])</f>
        <v>BB1GS002</v>
      </c>
      <c r="K217" s="280" t="str">
        <f>TRIM(TRIM(_INSTRUMENT_TAGS[[#This Row],[DESC1]])&amp; " " &amp;TRIM(_INSTRUMENT_TAGS[[#This Row],[DESC2]]) &amp; " " &amp; TRIM(_INSTRUMENT_TAGS[[#This Row],[DESC3]]))</f>
        <v>FEED WATER PUMP SUCTION SIDE SHUT-OFF VALVE LIMIT SWITCH</v>
      </c>
    </row>
    <row r="218" spans="1:11" x14ac:dyDescent="0.4">
      <c r="A218" s="280" t="s">
        <v>178</v>
      </c>
      <c r="C218" s="280" t="s">
        <v>1886</v>
      </c>
      <c r="D218" s="281"/>
      <c r="E218" s="280" t="str">
        <f>_xlfn.CONCAT(_INSTRUMENT_TAGS[[#This Row],[INITIAL_TAG1]:[INITIAL_TAG2]])</f>
        <v>BB1GS005</v>
      </c>
      <c r="F218" s="280" t="str">
        <f>TRIM(UPPER( MID(_INSTRUMENT_TAGS[[#This Row],[INITIAL_DESC]],1,25)))</f>
        <v>FW TANK OVERFLOW ON-OFF</v>
      </c>
      <c r="G218" s="280" t="str">
        <f>TRIM(UPPER( MID(_INSTRUMENT_TAGS[[#This Row],[INITIAL_DESC]],26,25)))</f>
        <v>VALVE POSITION</v>
      </c>
      <c r="H218" s="280" t="str">
        <f xml:space="preserve"> TRIM(UPPER( MID(_INSTRUMENT_TAGS[[#This Row],[INITIAL_DESC]],51,25)))</f>
        <v/>
      </c>
      <c r="I218" s="281"/>
      <c r="J218" s="280" t="str">
        <f>_xlfn.CONCAT(_INSTRUMENT_TAGS[[#This Row],[INITIAL_TAG1]:[INITIAL_TAG2]])</f>
        <v>BB1GS005</v>
      </c>
      <c r="K218" s="280" t="str">
        <f>TRIM(TRIM(_INSTRUMENT_TAGS[[#This Row],[DESC1]])&amp; " " &amp;TRIM(_INSTRUMENT_TAGS[[#This Row],[DESC2]]) &amp; " " &amp; TRIM(_INSTRUMENT_TAGS[[#This Row],[DESC3]]))</f>
        <v>FW TANK OVERFLOW ON-OFF VALVE POSITION</v>
      </c>
    </row>
    <row r="219" spans="1:11" x14ac:dyDescent="0.4">
      <c r="A219" s="280" t="s">
        <v>180</v>
      </c>
      <c r="C219" s="280" t="s">
        <v>1886</v>
      </c>
      <c r="D219" s="281"/>
      <c r="E219" s="280" t="str">
        <f>_xlfn.CONCAT(_INSTRUMENT_TAGS[[#This Row],[INITIAL_TAG1]:[INITIAL_TAG2]])</f>
        <v>BB1GS006</v>
      </c>
      <c r="F219" s="280" t="str">
        <f>TRIM(UPPER( MID(_INSTRUMENT_TAGS[[#This Row],[INITIAL_DESC]],1,25)))</f>
        <v>FW TANK OVERFLOW ON-OFF</v>
      </c>
      <c r="G219" s="280" t="str">
        <f>TRIM(UPPER( MID(_INSTRUMENT_TAGS[[#This Row],[INITIAL_DESC]],26,25)))</f>
        <v>VALVE POSITION</v>
      </c>
      <c r="H219" s="280" t="str">
        <f xml:space="preserve"> TRIM(UPPER( MID(_INSTRUMENT_TAGS[[#This Row],[INITIAL_DESC]],51,25)))</f>
        <v/>
      </c>
      <c r="I219" s="281"/>
      <c r="J219" s="280" t="str">
        <f>_xlfn.CONCAT(_INSTRUMENT_TAGS[[#This Row],[INITIAL_TAG1]:[INITIAL_TAG2]])</f>
        <v>BB1GS006</v>
      </c>
      <c r="K219" s="280" t="str">
        <f>TRIM(TRIM(_INSTRUMENT_TAGS[[#This Row],[DESC1]])&amp; " " &amp;TRIM(_INSTRUMENT_TAGS[[#This Row],[DESC2]]) &amp; " " &amp; TRIM(_INSTRUMENT_TAGS[[#This Row],[DESC3]]))</f>
        <v>FW TANK OVERFLOW ON-OFF VALVE POSITION</v>
      </c>
    </row>
    <row r="220" spans="1:11" x14ac:dyDescent="0.4">
      <c r="A220" s="280" t="s">
        <v>181</v>
      </c>
      <c r="C220" s="280" t="s">
        <v>1887</v>
      </c>
      <c r="D220" s="281"/>
      <c r="E220" s="280" t="str">
        <f>_xlfn.CONCAT(_INSTRUMENT_TAGS[[#This Row],[INITIAL_TAG1]:[INITIAL_TAG2]])</f>
        <v>BB1GS007</v>
      </c>
      <c r="F220" s="280" t="str">
        <f>TRIM(UPPER( MID(_INSTRUMENT_TAGS[[#This Row],[INITIAL_DESC]],1,25)))</f>
        <v>FEEDWATER PUMP 1 ON-OFF</v>
      </c>
      <c r="G220" s="280" t="str">
        <f>TRIM(UPPER( MID(_INSTRUMENT_TAGS[[#This Row],[INITIAL_DESC]],26,25)))</f>
        <v>VALVE LIMIT SWITCH OPEN</v>
      </c>
      <c r="H220" s="280" t="str">
        <f xml:space="preserve"> TRIM(UPPER( MID(_INSTRUMENT_TAGS[[#This Row],[INITIAL_DESC]],51,25)))</f>
        <v/>
      </c>
      <c r="I220" s="281"/>
      <c r="J220" s="280" t="str">
        <f>_xlfn.CONCAT(_INSTRUMENT_TAGS[[#This Row],[INITIAL_TAG1]:[INITIAL_TAG2]])</f>
        <v>BB1GS007</v>
      </c>
      <c r="K220" s="280" t="str">
        <f>TRIM(TRIM(_INSTRUMENT_TAGS[[#This Row],[DESC1]])&amp; " " &amp;TRIM(_INSTRUMENT_TAGS[[#This Row],[DESC2]]) &amp; " " &amp; TRIM(_INSTRUMENT_TAGS[[#This Row],[DESC3]]))</f>
        <v>FEEDWATER PUMP 1 ON-OFF VALVE LIMIT SWITCH OPEN</v>
      </c>
    </row>
    <row r="221" spans="1:11" x14ac:dyDescent="0.4">
      <c r="A221" s="280" t="s">
        <v>184</v>
      </c>
      <c r="C221" s="280" t="s">
        <v>1888</v>
      </c>
      <c r="D221" s="281"/>
      <c r="E221" s="280" t="str">
        <f>_xlfn.CONCAT(_INSTRUMENT_TAGS[[#This Row],[INITIAL_TAG1]:[INITIAL_TAG2]])</f>
        <v>BB1GS008</v>
      </c>
      <c r="F221" s="280" t="str">
        <f>TRIM(UPPER( MID(_INSTRUMENT_TAGS[[#This Row],[INITIAL_DESC]],1,25)))</f>
        <v>FEEDWATER PUMP 1 ON-OFF</v>
      </c>
      <c r="G221" s="280" t="str">
        <f>TRIM(UPPER( MID(_INSTRUMENT_TAGS[[#This Row],[INITIAL_DESC]],26,25)))</f>
        <v>VALVE LIMIT SWITCH CLOSE</v>
      </c>
      <c r="H221" s="280" t="str">
        <f xml:space="preserve"> TRIM(UPPER( MID(_INSTRUMENT_TAGS[[#This Row],[INITIAL_DESC]],51,25)))</f>
        <v/>
      </c>
      <c r="I221" s="281"/>
      <c r="J221" s="280" t="str">
        <f>_xlfn.CONCAT(_INSTRUMENT_TAGS[[#This Row],[INITIAL_TAG1]:[INITIAL_TAG2]])</f>
        <v>BB1GS008</v>
      </c>
      <c r="K221" s="280" t="str">
        <f>TRIM(TRIM(_INSTRUMENT_TAGS[[#This Row],[DESC1]])&amp; " " &amp;TRIM(_INSTRUMENT_TAGS[[#This Row],[DESC2]]) &amp; " " &amp; TRIM(_INSTRUMENT_TAGS[[#This Row],[DESC3]]))</f>
        <v>FEEDWATER PUMP 1 ON-OFF VALVE LIMIT SWITCH CLOSE</v>
      </c>
    </row>
    <row r="222" spans="1:11" x14ac:dyDescent="0.4">
      <c r="A222" s="280" t="s">
        <v>187</v>
      </c>
      <c r="C222" s="280" t="s">
        <v>188</v>
      </c>
      <c r="D222" s="281"/>
      <c r="E222" s="280" t="str">
        <f>_xlfn.CONCAT(_INSTRUMENT_TAGS[[#This Row],[INITIAL_TAG1]:[INITIAL_TAG2]])</f>
        <v>BB1GS009</v>
      </c>
      <c r="F222" s="280" t="str">
        <f>TRIM(UPPER( MID(_INSTRUMENT_TAGS[[#This Row],[INITIAL_DESC]],1,25)))</f>
        <v>FEED WATER PUMP 2 ON-OFF</v>
      </c>
      <c r="G222" s="280" t="str">
        <f>TRIM(UPPER( MID(_INSTRUMENT_TAGS[[#This Row],[INITIAL_DESC]],26,25)))</f>
        <v>VALVE LIMIT SWITCH OPEN</v>
      </c>
      <c r="H222" s="280" t="str">
        <f xml:space="preserve"> TRIM(UPPER( MID(_INSTRUMENT_TAGS[[#This Row],[INITIAL_DESC]],51,25)))</f>
        <v/>
      </c>
      <c r="I222" s="281"/>
      <c r="J222" s="280" t="str">
        <f>_xlfn.CONCAT(_INSTRUMENT_TAGS[[#This Row],[INITIAL_TAG1]:[INITIAL_TAG2]])</f>
        <v>BB1GS009</v>
      </c>
      <c r="K222" s="280" t="str">
        <f>TRIM(TRIM(_INSTRUMENT_TAGS[[#This Row],[DESC1]])&amp; " " &amp;TRIM(_INSTRUMENT_TAGS[[#This Row],[DESC2]]) &amp; " " &amp; TRIM(_INSTRUMENT_TAGS[[#This Row],[DESC3]]))</f>
        <v>FEED WATER PUMP 2 ON-OFF VALVE LIMIT SWITCH OPEN</v>
      </c>
    </row>
    <row r="223" spans="1:11" x14ac:dyDescent="0.4">
      <c r="A223" s="280" t="s">
        <v>190</v>
      </c>
      <c r="C223" s="280" t="s">
        <v>191</v>
      </c>
      <c r="D223" s="281"/>
      <c r="E223" s="280" t="str">
        <f>_xlfn.CONCAT(_INSTRUMENT_TAGS[[#This Row],[INITIAL_TAG1]:[INITIAL_TAG2]])</f>
        <v>BB1GS010</v>
      </c>
      <c r="F223" s="280" t="str">
        <f>TRIM(UPPER( MID(_INSTRUMENT_TAGS[[#This Row],[INITIAL_DESC]],1,25)))</f>
        <v>FEED WATER PUMP 2 ON-OFF</v>
      </c>
      <c r="G223" s="280" t="str">
        <f>TRIM(UPPER( MID(_INSTRUMENT_TAGS[[#This Row],[INITIAL_DESC]],26,25)))</f>
        <v>VALVE LIMIT SWITCH CLOSE</v>
      </c>
      <c r="H223" s="280" t="str">
        <f xml:space="preserve"> TRIM(UPPER( MID(_INSTRUMENT_TAGS[[#This Row],[INITIAL_DESC]],51,25)))</f>
        <v/>
      </c>
      <c r="I223" s="281"/>
      <c r="J223" s="280" t="str">
        <f>_xlfn.CONCAT(_INSTRUMENT_TAGS[[#This Row],[INITIAL_TAG1]:[INITIAL_TAG2]])</f>
        <v>BB1GS010</v>
      </c>
      <c r="K223" s="280" t="str">
        <f>TRIM(TRIM(_INSTRUMENT_TAGS[[#This Row],[DESC1]])&amp; " " &amp;TRIM(_INSTRUMENT_TAGS[[#This Row],[DESC2]]) &amp; " " &amp; TRIM(_INSTRUMENT_TAGS[[#This Row],[DESC3]]))</f>
        <v>FEED WATER PUMP 2 ON-OFF VALVE LIMIT SWITCH CLOSE</v>
      </c>
    </row>
    <row r="224" spans="1:11" x14ac:dyDescent="0.4">
      <c r="A224" s="280" t="s">
        <v>1220</v>
      </c>
      <c r="C224" s="280" t="s">
        <v>1889</v>
      </c>
      <c r="D224" s="281"/>
      <c r="E224" s="280" t="str">
        <f>_xlfn.CONCAT(_INSTRUMENT_TAGS[[#This Row],[INITIAL_TAG1]:[INITIAL_TAG2]])</f>
        <v>BB1GS011</v>
      </c>
      <c r="F224" s="280" t="str">
        <f>TRIM(UPPER( MID(_INSTRUMENT_TAGS[[#This Row],[INITIAL_DESC]],1,25)))</f>
        <v>BOILER BOTTOM BLOW DOWN</v>
      </c>
      <c r="G224" s="280" t="str">
        <f>TRIM(UPPER( MID(_INSTRUMENT_TAGS[[#This Row],[INITIAL_DESC]],26,25)))</f>
        <v>ON-OFF VALVE LIMIT SWITCH</v>
      </c>
      <c r="H224" s="280" t="str">
        <f xml:space="preserve"> TRIM(UPPER( MID(_INSTRUMENT_TAGS[[#This Row],[INITIAL_DESC]],51,25)))</f>
        <v>OPEN</v>
      </c>
      <c r="I224" s="281"/>
      <c r="J224" s="280" t="str">
        <f>_xlfn.CONCAT(_INSTRUMENT_TAGS[[#This Row],[INITIAL_TAG1]:[INITIAL_TAG2]])</f>
        <v>BB1GS011</v>
      </c>
      <c r="K224" s="280" t="str">
        <f>TRIM(TRIM(_INSTRUMENT_TAGS[[#This Row],[DESC1]])&amp; " " &amp;TRIM(_INSTRUMENT_TAGS[[#This Row],[DESC2]]) &amp; " " &amp; TRIM(_INSTRUMENT_TAGS[[#This Row],[DESC3]]))</f>
        <v>BOILER BOTTOM BLOW DOWN ON-OFF VALVE LIMIT SWITCH OPEN</v>
      </c>
    </row>
    <row r="225" spans="1:11" x14ac:dyDescent="0.4">
      <c r="A225" s="280" t="s">
        <v>1222</v>
      </c>
      <c r="C225" s="280" t="s">
        <v>1890</v>
      </c>
      <c r="D225" s="281"/>
      <c r="E225" s="280" t="str">
        <f>_xlfn.CONCAT(_INSTRUMENT_TAGS[[#This Row],[INITIAL_TAG1]:[INITIAL_TAG2]])</f>
        <v>BB1GS012</v>
      </c>
      <c r="F225" s="280" t="str">
        <f>TRIM(UPPER( MID(_INSTRUMENT_TAGS[[#This Row],[INITIAL_DESC]],1,25)))</f>
        <v>BOILER BOTTOM BLOW DOWN</v>
      </c>
      <c r="G225" s="280" t="str">
        <f>TRIM(UPPER( MID(_INSTRUMENT_TAGS[[#This Row],[INITIAL_DESC]],26,25)))</f>
        <v>ON-OFF VALVE LIMIT SWITCH</v>
      </c>
      <c r="H225" s="280" t="str">
        <f xml:space="preserve"> TRIM(UPPER( MID(_INSTRUMENT_TAGS[[#This Row],[INITIAL_DESC]],51,25)))</f>
        <v>CLOSE</v>
      </c>
      <c r="I225" s="281"/>
      <c r="J225" s="280" t="str">
        <f>_xlfn.CONCAT(_INSTRUMENT_TAGS[[#This Row],[INITIAL_TAG1]:[INITIAL_TAG2]])</f>
        <v>BB1GS012</v>
      </c>
      <c r="K225" s="280" t="str">
        <f>TRIM(TRIM(_INSTRUMENT_TAGS[[#This Row],[DESC1]])&amp; " " &amp;TRIM(_INSTRUMENT_TAGS[[#This Row],[DESC2]]) &amp; " " &amp; TRIM(_INSTRUMENT_TAGS[[#This Row],[DESC3]]))</f>
        <v>BOILER BOTTOM BLOW DOWN ON-OFF VALVE LIMIT SWITCH CLOSE</v>
      </c>
    </row>
    <row r="226" spans="1:11" x14ac:dyDescent="0.4">
      <c r="A226" s="280" t="s">
        <v>276</v>
      </c>
      <c r="C226" s="280" t="s">
        <v>277</v>
      </c>
      <c r="D226" s="281"/>
      <c r="E226" s="280" t="str">
        <f>_xlfn.CONCAT(_INSTRUMENT_TAGS[[#This Row],[INITIAL_TAG1]:[INITIAL_TAG2]])</f>
        <v>BB1GS221</v>
      </c>
      <c r="F226" s="280" t="str">
        <f>TRIM(UPPER( MID(_INSTRUMENT_TAGS[[#This Row],[INITIAL_DESC]],1,25)))</f>
        <v>MAIN STEAM VALVE BY-PASS</v>
      </c>
      <c r="G226" s="280" t="str">
        <f>TRIM(UPPER( MID(_INSTRUMENT_TAGS[[#This Row],[INITIAL_DESC]],26,25)))</f>
        <v>OPEN LIMIT SWITCH</v>
      </c>
      <c r="H226" s="280" t="str">
        <f xml:space="preserve"> TRIM(UPPER( MID(_INSTRUMENT_TAGS[[#This Row],[INITIAL_DESC]],51,25)))</f>
        <v/>
      </c>
      <c r="I226" s="281"/>
      <c r="J226" s="280" t="str">
        <f>_xlfn.CONCAT(_INSTRUMENT_TAGS[[#This Row],[INITIAL_TAG1]:[INITIAL_TAG2]])</f>
        <v>BB1GS221</v>
      </c>
      <c r="K226" s="280" t="str">
        <f>TRIM(TRIM(_INSTRUMENT_TAGS[[#This Row],[DESC1]])&amp; " " &amp;TRIM(_INSTRUMENT_TAGS[[#This Row],[DESC2]]) &amp; " " &amp; TRIM(_INSTRUMENT_TAGS[[#This Row],[DESC3]]))</f>
        <v>MAIN STEAM VALVE BY-PASS OPEN LIMIT SWITCH</v>
      </c>
    </row>
    <row r="227" spans="1:11" x14ac:dyDescent="0.4">
      <c r="A227" s="280" t="s">
        <v>279</v>
      </c>
      <c r="C227" s="280" t="s">
        <v>280</v>
      </c>
      <c r="D227" s="281"/>
      <c r="E227" s="280" t="str">
        <f>_xlfn.CONCAT(_INSTRUMENT_TAGS[[#This Row],[INITIAL_TAG1]:[INITIAL_TAG2]])</f>
        <v>BB1GS222</v>
      </c>
      <c r="F227" s="280" t="str">
        <f>TRIM(UPPER( MID(_INSTRUMENT_TAGS[[#This Row],[INITIAL_DESC]],1,25)))</f>
        <v>MAIN STEAM VALVE BY-PASS</v>
      </c>
      <c r="G227" s="280" t="str">
        <f>TRIM(UPPER( MID(_INSTRUMENT_TAGS[[#This Row],[INITIAL_DESC]],26,25)))</f>
        <v>CLOSE LIMIT SWITCH</v>
      </c>
      <c r="H227" s="280" t="str">
        <f xml:space="preserve"> TRIM(UPPER( MID(_INSTRUMENT_TAGS[[#This Row],[INITIAL_DESC]],51,25)))</f>
        <v/>
      </c>
      <c r="I227" s="281"/>
      <c r="J227" s="280" t="str">
        <f>_xlfn.CONCAT(_INSTRUMENT_TAGS[[#This Row],[INITIAL_TAG1]:[INITIAL_TAG2]])</f>
        <v>BB1GS222</v>
      </c>
      <c r="K227" s="280" t="str">
        <f>TRIM(TRIM(_INSTRUMENT_TAGS[[#This Row],[DESC1]])&amp; " " &amp;TRIM(_INSTRUMENT_TAGS[[#This Row],[DESC2]]) &amp; " " &amp; TRIM(_INSTRUMENT_TAGS[[#This Row],[DESC3]]))</f>
        <v>MAIN STEAM VALVE BY-PASS CLOSE LIMIT SWITCH</v>
      </c>
    </row>
    <row r="228" spans="1:11" x14ac:dyDescent="0.4">
      <c r="A228" s="280" t="s">
        <v>282</v>
      </c>
      <c r="C228" s="280" t="s">
        <v>1891</v>
      </c>
      <c r="D228" s="281"/>
      <c r="E228" s="280" t="str">
        <f>_xlfn.CONCAT(_INSTRUMENT_TAGS[[#This Row],[INITIAL_TAG1]:[INITIAL_TAG2]])</f>
        <v>BB1GS223</v>
      </c>
      <c r="F228" s="280" t="str">
        <f>TRIM(UPPER( MID(_INSTRUMENT_TAGS[[#This Row],[INITIAL_DESC]],1,25)))</f>
        <v>MAIN STEAM LINE VALVE</v>
      </c>
      <c r="G228" s="280" t="str">
        <f>TRIM(UPPER( MID(_INSTRUMENT_TAGS[[#This Row],[INITIAL_DESC]],26,25)))</f>
        <v>OPEN LIMIT SWITCH</v>
      </c>
      <c r="H228" s="280" t="str">
        <f xml:space="preserve"> TRIM(UPPER( MID(_INSTRUMENT_TAGS[[#This Row],[INITIAL_DESC]],51,25)))</f>
        <v/>
      </c>
      <c r="I228" s="281"/>
      <c r="J228" s="280" t="str">
        <f>_xlfn.CONCAT(_INSTRUMENT_TAGS[[#This Row],[INITIAL_TAG1]:[INITIAL_TAG2]])</f>
        <v>BB1GS223</v>
      </c>
      <c r="K228" s="280" t="str">
        <f>TRIM(TRIM(_INSTRUMENT_TAGS[[#This Row],[DESC1]])&amp; " " &amp;TRIM(_INSTRUMENT_TAGS[[#This Row],[DESC2]]) &amp; " " &amp; TRIM(_INSTRUMENT_TAGS[[#This Row],[DESC3]]))</f>
        <v>MAIN STEAM LINE VALVE OPEN LIMIT SWITCH</v>
      </c>
    </row>
    <row r="229" spans="1:11" x14ac:dyDescent="0.4">
      <c r="A229" s="280" t="s">
        <v>285</v>
      </c>
      <c r="C229" s="280" t="s">
        <v>1892</v>
      </c>
      <c r="D229" s="281"/>
      <c r="E229" s="280" t="str">
        <f>_xlfn.CONCAT(_INSTRUMENT_TAGS[[#This Row],[INITIAL_TAG1]:[INITIAL_TAG2]])</f>
        <v>BB1GS224</v>
      </c>
      <c r="F229" s="280" t="str">
        <f>TRIM(UPPER( MID(_INSTRUMENT_TAGS[[#This Row],[INITIAL_DESC]],1,25)))</f>
        <v>MAIN STEAM LINE VALVE</v>
      </c>
      <c r="G229" s="280" t="str">
        <f>TRIM(UPPER( MID(_INSTRUMENT_TAGS[[#This Row],[INITIAL_DESC]],26,25)))</f>
        <v>CLOSE LIMIT SWITCH</v>
      </c>
      <c r="H229" s="280" t="str">
        <f xml:space="preserve"> TRIM(UPPER( MID(_INSTRUMENT_TAGS[[#This Row],[INITIAL_DESC]],51,25)))</f>
        <v/>
      </c>
      <c r="I229" s="281"/>
      <c r="J229" s="280" t="str">
        <f>_xlfn.CONCAT(_INSTRUMENT_TAGS[[#This Row],[INITIAL_TAG1]:[INITIAL_TAG2]])</f>
        <v>BB1GS224</v>
      </c>
      <c r="K229" s="280" t="str">
        <f>TRIM(TRIM(_INSTRUMENT_TAGS[[#This Row],[DESC1]])&amp; " " &amp;TRIM(_INSTRUMENT_TAGS[[#This Row],[DESC2]]) &amp; " " &amp; TRIM(_INSTRUMENT_TAGS[[#This Row],[DESC3]]))</f>
        <v>MAIN STEAM LINE VALVE CLOSE LIMIT SWITCH</v>
      </c>
    </row>
    <row r="230" spans="1:11" x14ac:dyDescent="0.4">
      <c r="A230" s="280" t="s">
        <v>288</v>
      </c>
      <c r="C230" s="280" t="s">
        <v>1893</v>
      </c>
      <c r="D230" s="281"/>
      <c r="E230" s="280" t="str">
        <f>_xlfn.CONCAT(_INSTRUMENT_TAGS[[#This Row],[INITIAL_TAG1]:[INITIAL_TAG2]])</f>
        <v>BB1GS225</v>
      </c>
      <c r="F230" s="280" t="str">
        <f>TRIM(UPPER( MID(_INSTRUMENT_TAGS[[#This Row],[INITIAL_DESC]],1,25)))</f>
        <v>START-UP LINE ON-OFF</v>
      </c>
      <c r="G230" s="280" t="str">
        <f>TRIM(UPPER( MID(_INSTRUMENT_TAGS[[#This Row],[INITIAL_DESC]],26,25)))</f>
        <v>VALVE OPEN LIMIT SWITCH</v>
      </c>
      <c r="H230" s="280" t="str">
        <f xml:space="preserve"> TRIM(UPPER( MID(_INSTRUMENT_TAGS[[#This Row],[INITIAL_DESC]],51,25)))</f>
        <v/>
      </c>
      <c r="I230" s="281"/>
      <c r="J230" s="280" t="str">
        <f>_xlfn.CONCAT(_INSTRUMENT_TAGS[[#This Row],[INITIAL_TAG1]:[INITIAL_TAG2]])</f>
        <v>BB1GS225</v>
      </c>
      <c r="K230" s="280" t="str">
        <f>TRIM(TRIM(_INSTRUMENT_TAGS[[#This Row],[DESC1]])&amp; " " &amp;TRIM(_INSTRUMENT_TAGS[[#This Row],[DESC2]]) &amp; " " &amp; TRIM(_INSTRUMENT_TAGS[[#This Row],[DESC3]]))</f>
        <v>START-UP LINE ON-OFF VALVE OPEN LIMIT SWITCH</v>
      </c>
    </row>
    <row r="231" spans="1:11" x14ac:dyDescent="0.4">
      <c r="A231" s="280" t="s">
        <v>291</v>
      </c>
      <c r="C231" s="280" t="s">
        <v>1894</v>
      </c>
      <c r="D231" s="281"/>
      <c r="E231" s="280" t="str">
        <f>_xlfn.CONCAT(_INSTRUMENT_TAGS[[#This Row],[INITIAL_TAG1]:[INITIAL_TAG2]])</f>
        <v>BB1GS226</v>
      </c>
      <c r="F231" s="280" t="str">
        <f>TRIM(UPPER( MID(_INSTRUMENT_TAGS[[#This Row],[INITIAL_DESC]],1,25)))</f>
        <v>START-UP LINE ON-OFF</v>
      </c>
      <c r="G231" s="280" t="str">
        <f>TRIM(UPPER( MID(_INSTRUMENT_TAGS[[#This Row],[INITIAL_DESC]],26,25)))</f>
        <v>VALVE CLOSE LIMIT SWITCH</v>
      </c>
      <c r="H231" s="280" t="str">
        <f xml:space="preserve"> TRIM(UPPER( MID(_INSTRUMENT_TAGS[[#This Row],[INITIAL_DESC]],51,25)))</f>
        <v/>
      </c>
      <c r="I231" s="281"/>
      <c r="J231" s="280" t="str">
        <f>_xlfn.CONCAT(_INSTRUMENT_TAGS[[#This Row],[INITIAL_TAG1]:[INITIAL_TAG2]])</f>
        <v>BB1GS226</v>
      </c>
      <c r="K231" s="280" t="str">
        <f>TRIM(TRIM(_INSTRUMENT_TAGS[[#This Row],[DESC1]])&amp; " " &amp;TRIM(_INSTRUMENT_TAGS[[#This Row],[DESC2]]) &amp; " " &amp; TRIM(_INSTRUMENT_TAGS[[#This Row],[DESC3]]))</f>
        <v>START-UP LINE ON-OFF VALVE CLOSE LIMIT SWITCH</v>
      </c>
    </row>
    <row r="232" spans="1:11" x14ac:dyDescent="0.4">
      <c r="A232" s="280" t="s">
        <v>293</v>
      </c>
      <c r="C232" s="280" t="s">
        <v>1895</v>
      </c>
      <c r="D232" s="281"/>
      <c r="E232" s="280" t="str">
        <f>_xlfn.CONCAT(_INSTRUMENT_TAGS[[#This Row],[INITIAL_TAG1]:[INITIAL_TAG2]])</f>
        <v>BB1GS200</v>
      </c>
      <c r="F232" s="280" t="str">
        <f>TRIM(UPPER( MID(_INSTRUMENT_TAGS[[#This Row],[INITIAL_DESC]],1,25)))</f>
        <v>SOOTBLOWER 1 IN</v>
      </c>
      <c r="G232" s="280" t="str">
        <f>TRIM(UPPER( MID(_INSTRUMENT_TAGS[[#This Row],[INITIAL_DESC]],26,25)))</f>
        <v>LIMIT SWITCH</v>
      </c>
      <c r="H232" s="280" t="str">
        <f xml:space="preserve"> TRIM(UPPER( MID(_INSTRUMENT_TAGS[[#This Row],[INITIAL_DESC]],51,25)))</f>
        <v/>
      </c>
      <c r="I232" s="281"/>
      <c r="J232" s="280" t="str">
        <f>_xlfn.CONCAT(_INSTRUMENT_TAGS[[#This Row],[INITIAL_TAG1]:[INITIAL_TAG2]])</f>
        <v>BB1GS200</v>
      </c>
      <c r="K232" s="280" t="str">
        <f>TRIM(TRIM(_INSTRUMENT_TAGS[[#This Row],[DESC1]])&amp; " " &amp;TRIM(_INSTRUMENT_TAGS[[#This Row],[DESC2]]) &amp; " " &amp; TRIM(_INSTRUMENT_TAGS[[#This Row],[DESC3]]))</f>
        <v>SOOTBLOWER 1 IN LIMIT SWITCH</v>
      </c>
    </row>
    <row r="233" spans="1:11" x14ac:dyDescent="0.4">
      <c r="A233" s="280" t="s">
        <v>295</v>
      </c>
      <c r="C233" s="280" t="s">
        <v>1896</v>
      </c>
      <c r="D233" s="281"/>
      <c r="E233" s="280" t="str">
        <f>_xlfn.CONCAT(_INSTRUMENT_TAGS[[#This Row],[INITIAL_TAG1]:[INITIAL_TAG2]])</f>
        <v>BB1GS201</v>
      </c>
      <c r="F233" s="280" t="str">
        <f>TRIM(UPPER( MID(_INSTRUMENT_TAGS[[#This Row],[INITIAL_DESC]],1,25)))</f>
        <v>SOOTBLOWER 1 OUT</v>
      </c>
      <c r="G233" s="280" t="str">
        <f>TRIM(UPPER( MID(_INSTRUMENT_TAGS[[#This Row],[INITIAL_DESC]],26,25)))</f>
        <v>LIMIT SWITCH</v>
      </c>
      <c r="H233" s="280" t="str">
        <f xml:space="preserve"> TRIM(UPPER( MID(_INSTRUMENT_TAGS[[#This Row],[INITIAL_DESC]],51,25)))</f>
        <v/>
      </c>
      <c r="I233" s="281"/>
      <c r="J233" s="280" t="str">
        <f>_xlfn.CONCAT(_INSTRUMENT_TAGS[[#This Row],[INITIAL_TAG1]:[INITIAL_TAG2]])</f>
        <v>BB1GS201</v>
      </c>
      <c r="K233" s="280" t="str">
        <f>TRIM(TRIM(_INSTRUMENT_TAGS[[#This Row],[DESC1]])&amp; " " &amp;TRIM(_INSTRUMENT_TAGS[[#This Row],[DESC2]]) &amp; " " &amp; TRIM(_INSTRUMENT_TAGS[[#This Row],[DESC3]]))</f>
        <v>SOOTBLOWER 1 OUT LIMIT SWITCH</v>
      </c>
    </row>
    <row r="234" spans="1:11" x14ac:dyDescent="0.4">
      <c r="A234" s="280" t="s">
        <v>297</v>
      </c>
      <c r="C234" s="280" t="s">
        <v>1897</v>
      </c>
      <c r="D234" s="281"/>
      <c r="E234" s="280" t="str">
        <f>_xlfn.CONCAT(_INSTRUMENT_TAGS[[#This Row],[INITIAL_TAG1]:[INITIAL_TAG2]])</f>
        <v>BB1GS203</v>
      </c>
      <c r="F234" s="280" t="str">
        <f>TRIM(UPPER( MID(_INSTRUMENT_TAGS[[#This Row],[INITIAL_DESC]],1,25)))</f>
        <v>SOOTBLOWER 2 OUT</v>
      </c>
      <c r="G234" s="280" t="str">
        <f>TRIM(UPPER( MID(_INSTRUMENT_TAGS[[#This Row],[INITIAL_DESC]],26,25)))</f>
        <v>LIMIT SWITCH</v>
      </c>
      <c r="H234" s="280" t="str">
        <f xml:space="preserve"> TRIM(UPPER( MID(_INSTRUMENT_TAGS[[#This Row],[INITIAL_DESC]],51,25)))</f>
        <v/>
      </c>
      <c r="I234" s="281"/>
      <c r="J234" s="280" t="str">
        <f>_xlfn.CONCAT(_INSTRUMENT_TAGS[[#This Row],[INITIAL_TAG1]:[INITIAL_TAG2]])</f>
        <v>BB1GS203</v>
      </c>
      <c r="K234" s="280" t="str">
        <f>TRIM(TRIM(_INSTRUMENT_TAGS[[#This Row],[DESC1]])&amp; " " &amp;TRIM(_INSTRUMENT_TAGS[[#This Row],[DESC2]]) &amp; " " &amp; TRIM(_INSTRUMENT_TAGS[[#This Row],[DESC3]]))</f>
        <v>SOOTBLOWER 2 OUT LIMIT SWITCH</v>
      </c>
    </row>
    <row r="235" spans="1:11" x14ac:dyDescent="0.4">
      <c r="A235" s="280" t="s">
        <v>300</v>
      </c>
      <c r="C235" s="280" t="s">
        <v>1898</v>
      </c>
      <c r="D235" s="281"/>
      <c r="E235" s="280" t="str">
        <f>_xlfn.CONCAT(_INSTRUMENT_TAGS[[#This Row],[INITIAL_TAG1]:[INITIAL_TAG2]])</f>
        <v>BB1GS204</v>
      </c>
      <c r="F235" s="280" t="str">
        <f>TRIM(UPPER( MID(_INSTRUMENT_TAGS[[#This Row],[INITIAL_DESC]],1,25)))</f>
        <v>SOOTBLOWER 2 IN</v>
      </c>
      <c r="G235" s="280" t="str">
        <f>TRIM(UPPER( MID(_INSTRUMENT_TAGS[[#This Row],[INITIAL_DESC]],26,25)))</f>
        <v>LIMIT SWITCH</v>
      </c>
      <c r="H235" s="280" t="str">
        <f xml:space="preserve"> TRIM(UPPER( MID(_INSTRUMENT_TAGS[[#This Row],[INITIAL_DESC]],51,25)))</f>
        <v/>
      </c>
      <c r="I235" s="281"/>
      <c r="J235" s="280" t="str">
        <f>_xlfn.CONCAT(_INSTRUMENT_TAGS[[#This Row],[INITIAL_TAG1]:[INITIAL_TAG2]])</f>
        <v>BB1GS204</v>
      </c>
      <c r="K235" s="280" t="str">
        <f>TRIM(TRIM(_INSTRUMENT_TAGS[[#This Row],[DESC1]])&amp; " " &amp;TRIM(_INSTRUMENT_TAGS[[#This Row],[DESC2]]) &amp; " " &amp; TRIM(_INSTRUMENT_TAGS[[#This Row],[DESC3]]))</f>
        <v>SOOTBLOWER 2 IN LIMIT SWITCH</v>
      </c>
    </row>
    <row r="236" spans="1:11" x14ac:dyDescent="0.4">
      <c r="A236" s="280" t="s">
        <v>303</v>
      </c>
      <c r="C236" s="280" t="s">
        <v>1899</v>
      </c>
      <c r="D236" s="281"/>
      <c r="E236" s="280" t="str">
        <f>_xlfn.CONCAT(_INSTRUMENT_TAGS[[#This Row],[INITIAL_TAG1]:[INITIAL_TAG2]])</f>
        <v>BB1GS205</v>
      </c>
      <c r="F236" s="280" t="str">
        <f>TRIM(UPPER( MID(_INSTRUMENT_TAGS[[#This Row],[INITIAL_DESC]],1,25)))</f>
        <v>SOOTBLOWER 3 OUT</v>
      </c>
      <c r="G236" s="280" t="str">
        <f>TRIM(UPPER( MID(_INSTRUMENT_TAGS[[#This Row],[INITIAL_DESC]],26,25)))</f>
        <v>LIMIT SWITCH</v>
      </c>
      <c r="H236" s="280" t="str">
        <f xml:space="preserve"> TRIM(UPPER( MID(_INSTRUMENT_TAGS[[#This Row],[INITIAL_DESC]],51,25)))</f>
        <v/>
      </c>
      <c r="I236" s="281"/>
      <c r="J236" s="280" t="str">
        <f>_xlfn.CONCAT(_INSTRUMENT_TAGS[[#This Row],[INITIAL_TAG1]:[INITIAL_TAG2]])</f>
        <v>BB1GS205</v>
      </c>
      <c r="K236" s="280" t="str">
        <f>TRIM(TRIM(_INSTRUMENT_TAGS[[#This Row],[DESC1]])&amp; " " &amp;TRIM(_INSTRUMENT_TAGS[[#This Row],[DESC2]]) &amp; " " &amp; TRIM(_INSTRUMENT_TAGS[[#This Row],[DESC3]]))</f>
        <v>SOOTBLOWER 3 OUT LIMIT SWITCH</v>
      </c>
    </row>
    <row r="237" spans="1:11" x14ac:dyDescent="0.4">
      <c r="A237" s="280" t="s">
        <v>306</v>
      </c>
      <c r="C237" s="280" t="s">
        <v>1900</v>
      </c>
      <c r="D237" s="281"/>
      <c r="E237" s="280" t="str">
        <f>_xlfn.CONCAT(_INSTRUMENT_TAGS[[#This Row],[INITIAL_TAG1]:[INITIAL_TAG2]])</f>
        <v>BB1GS206</v>
      </c>
      <c r="F237" s="280" t="str">
        <f>TRIM(UPPER( MID(_INSTRUMENT_TAGS[[#This Row],[INITIAL_DESC]],1,25)))</f>
        <v>SOOTBLOWER 3 IN</v>
      </c>
      <c r="G237" s="280" t="str">
        <f>TRIM(UPPER( MID(_INSTRUMENT_TAGS[[#This Row],[INITIAL_DESC]],26,25)))</f>
        <v>LIMIT SWITCH</v>
      </c>
      <c r="H237" s="280" t="str">
        <f xml:space="preserve"> TRIM(UPPER( MID(_INSTRUMENT_TAGS[[#This Row],[INITIAL_DESC]],51,25)))</f>
        <v/>
      </c>
      <c r="I237" s="281"/>
      <c r="J237" s="280" t="str">
        <f>_xlfn.CONCAT(_INSTRUMENT_TAGS[[#This Row],[INITIAL_TAG1]:[INITIAL_TAG2]])</f>
        <v>BB1GS206</v>
      </c>
      <c r="K237" s="280" t="str">
        <f>TRIM(TRIM(_INSTRUMENT_TAGS[[#This Row],[DESC1]])&amp; " " &amp;TRIM(_INSTRUMENT_TAGS[[#This Row],[DESC2]]) &amp; " " &amp; TRIM(_INSTRUMENT_TAGS[[#This Row],[DESC3]]))</f>
        <v>SOOTBLOWER 3 IN LIMIT SWITCH</v>
      </c>
    </row>
    <row r="238" spans="1:11" x14ac:dyDescent="0.4">
      <c r="A238" s="280" t="s">
        <v>309</v>
      </c>
      <c r="C238" s="280" t="s">
        <v>1901</v>
      </c>
      <c r="D238" s="281"/>
      <c r="E238" s="280" t="str">
        <f>_xlfn.CONCAT(_INSTRUMENT_TAGS[[#This Row],[INITIAL_TAG1]:[INITIAL_TAG2]])</f>
        <v>BB1GS207</v>
      </c>
      <c r="F238" s="280" t="str">
        <f>TRIM(UPPER( MID(_INSTRUMENT_TAGS[[#This Row],[INITIAL_DESC]],1,25)))</f>
        <v>SOOTBLOWER 5 OUT</v>
      </c>
      <c r="G238" s="280" t="str">
        <f>TRIM(UPPER( MID(_INSTRUMENT_TAGS[[#This Row],[INITIAL_DESC]],26,25)))</f>
        <v>LIMIT SWITCH</v>
      </c>
      <c r="H238" s="280" t="str">
        <f xml:space="preserve"> TRIM(UPPER( MID(_INSTRUMENT_TAGS[[#This Row],[INITIAL_DESC]],51,25)))</f>
        <v/>
      </c>
      <c r="I238" s="281"/>
      <c r="J238" s="280" t="str">
        <f>_xlfn.CONCAT(_INSTRUMENT_TAGS[[#This Row],[INITIAL_TAG1]:[INITIAL_TAG2]])</f>
        <v>BB1GS207</v>
      </c>
      <c r="K238" s="280" t="str">
        <f>TRIM(TRIM(_INSTRUMENT_TAGS[[#This Row],[DESC1]])&amp; " " &amp;TRIM(_INSTRUMENT_TAGS[[#This Row],[DESC2]]) &amp; " " &amp; TRIM(_INSTRUMENT_TAGS[[#This Row],[DESC3]]))</f>
        <v>SOOTBLOWER 5 OUT LIMIT SWITCH</v>
      </c>
    </row>
    <row r="239" spans="1:11" x14ac:dyDescent="0.4">
      <c r="A239" s="280" t="s">
        <v>312</v>
      </c>
      <c r="C239" s="280" t="s">
        <v>1902</v>
      </c>
      <c r="D239" s="281"/>
      <c r="E239" s="280" t="str">
        <f>_xlfn.CONCAT(_INSTRUMENT_TAGS[[#This Row],[INITIAL_TAG1]:[INITIAL_TAG2]])</f>
        <v>BB1GS208</v>
      </c>
      <c r="F239" s="280" t="str">
        <f>TRIM(UPPER( MID(_INSTRUMENT_TAGS[[#This Row],[INITIAL_DESC]],1,25)))</f>
        <v>SOOTBLOWER 5 IN</v>
      </c>
      <c r="G239" s="280" t="str">
        <f>TRIM(UPPER( MID(_INSTRUMENT_TAGS[[#This Row],[INITIAL_DESC]],26,25)))</f>
        <v>LIMIT SWITCH</v>
      </c>
      <c r="H239" s="280" t="str">
        <f xml:space="preserve"> TRIM(UPPER( MID(_INSTRUMENT_TAGS[[#This Row],[INITIAL_DESC]],51,25)))</f>
        <v/>
      </c>
      <c r="I239" s="281"/>
      <c r="J239" s="280" t="str">
        <f>_xlfn.CONCAT(_INSTRUMENT_TAGS[[#This Row],[INITIAL_TAG1]:[INITIAL_TAG2]])</f>
        <v>BB1GS208</v>
      </c>
      <c r="K239" s="280" t="str">
        <f>TRIM(TRIM(_INSTRUMENT_TAGS[[#This Row],[DESC1]])&amp; " " &amp;TRIM(_INSTRUMENT_TAGS[[#This Row],[DESC2]]) &amp; " " &amp; TRIM(_INSTRUMENT_TAGS[[#This Row],[DESC3]]))</f>
        <v>SOOTBLOWER 5 IN LIMIT SWITCH</v>
      </c>
    </row>
    <row r="240" spans="1:11" x14ac:dyDescent="0.4">
      <c r="A240" s="280" t="s">
        <v>315</v>
      </c>
      <c r="C240" s="280" t="s">
        <v>1903</v>
      </c>
      <c r="D240" s="281"/>
      <c r="E240" s="280" t="str">
        <f>_xlfn.CONCAT(_INSTRUMENT_TAGS[[#This Row],[INITIAL_TAG1]:[INITIAL_TAG2]])</f>
        <v>BB1GS209</v>
      </c>
      <c r="F240" s="280" t="str">
        <f>TRIM(UPPER( MID(_INSTRUMENT_TAGS[[#This Row],[INITIAL_DESC]],1,25)))</f>
        <v>SOOTBLOWER 6 OUT</v>
      </c>
      <c r="G240" s="280" t="str">
        <f>TRIM(UPPER( MID(_INSTRUMENT_TAGS[[#This Row],[INITIAL_DESC]],26,25)))</f>
        <v>LIMIT SWITCH</v>
      </c>
      <c r="H240" s="280" t="str">
        <f xml:space="preserve"> TRIM(UPPER( MID(_INSTRUMENT_TAGS[[#This Row],[INITIAL_DESC]],51,25)))</f>
        <v/>
      </c>
      <c r="I240" s="281"/>
      <c r="J240" s="280" t="str">
        <f>_xlfn.CONCAT(_INSTRUMENT_TAGS[[#This Row],[INITIAL_TAG1]:[INITIAL_TAG2]])</f>
        <v>BB1GS209</v>
      </c>
      <c r="K240" s="280" t="str">
        <f>TRIM(TRIM(_INSTRUMENT_TAGS[[#This Row],[DESC1]])&amp; " " &amp;TRIM(_INSTRUMENT_TAGS[[#This Row],[DESC2]]) &amp; " " &amp; TRIM(_INSTRUMENT_TAGS[[#This Row],[DESC3]]))</f>
        <v>SOOTBLOWER 6 OUT LIMIT SWITCH</v>
      </c>
    </row>
    <row r="241" spans="1:11" x14ac:dyDescent="0.4">
      <c r="A241" s="280" t="s">
        <v>318</v>
      </c>
      <c r="C241" s="280" t="s">
        <v>1904</v>
      </c>
      <c r="D241" s="281"/>
      <c r="E241" s="280" t="str">
        <f>_xlfn.CONCAT(_INSTRUMENT_TAGS[[#This Row],[INITIAL_TAG1]:[INITIAL_TAG2]])</f>
        <v>BB1GS210</v>
      </c>
      <c r="F241" s="280" t="str">
        <f>TRIM(UPPER( MID(_INSTRUMENT_TAGS[[#This Row],[INITIAL_DESC]],1,25)))</f>
        <v>SOOTBLOWER 6 IN</v>
      </c>
      <c r="G241" s="280" t="str">
        <f>TRIM(UPPER( MID(_INSTRUMENT_TAGS[[#This Row],[INITIAL_DESC]],26,25)))</f>
        <v>LIMIT SWITCH</v>
      </c>
      <c r="H241" s="280" t="str">
        <f xml:space="preserve"> TRIM(UPPER( MID(_INSTRUMENT_TAGS[[#This Row],[INITIAL_DESC]],51,25)))</f>
        <v/>
      </c>
      <c r="I241" s="281"/>
      <c r="J241" s="280" t="str">
        <f>_xlfn.CONCAT(_INSTRUMENT_TAGS[[#This Row],[INITIAL_TAG1]:[INITIAL_TAG2]])</f>
        <v>BB1GS210</v>
      </c>
      <c r="K241" s="280" t="str">
        <f>TRIM(TRIM(_INSTRUMENT_TAGS[[#This Row],[DESC1]])&amp; " " &amp;TRIM(_INSTRUMENT_TAGS[[#This Row],[DESC2]]) &amp; " " &amp; TRIM(_INSTRUMENT_TAGS[[#This Row],[DESC3]]))</f>
        <v>SOOTBLOWER 6 IN LIMIT SWITCH</v>
      </c>
    </row>
    <row r="242" spans="1:11" x14ac:dyDescent="0.4">
      <c r="A242" s="280" t="s">
        <v>321</v>
      </c>
      <c r="C242" s="280" t="s">
        <v>1905</v>
      </c>
      <c r="D242" s="281"/>
      <c r="E242" s="280" t="str">
        <f>_xlfn.CONCAT(_INSTRUMENT_TAGS[[#This Row],[INITIAL_TAG1]:[INITIAL_TAG2]])</f>
        <v>BB1GS211</v>
      </c>
      <c r="F242" s="280" t="str">
        <f>TRIM(UPPER( MID(_INSTRUMENT_TAGS[[#This Row],[INITIAL_DESC]],1,25)))</f>
        <v>SOOTBLOWER 7 OUT</v>
      </c>
      <c r="G242" s="280" t="str">
        <f>TRIM(UPPER( MID(_INSTRUMENT_TAGS[[#This Row],[INITIAL_DESC]],26,25)))</f>
        <v>LIMIT SWITCH</v>
      </c>
      <c r="H242" s="280" t="str">
        <f xml:space="preserve"> TRIM(UPPER( MID(_INSTRUMENT_TAGS[[#This Row],[INITIAL_DESC]],51,25)))</f>
        <v/>
      </c>
      <c r="I242" s="281"/>
      <c r="J242" s="280" t="str">
        <f>_xlfn.CONCAT(_INSTRUMENT_TAGS[[#This Row],[INITIAL_TAG1]:[INITIAL_TAG2]])</f>
        <v>BB1GS211</v>
      </c>
      <c r="K242" s="280" t="str">
        <f>TRIM(TRIM(_INSTRUMENT_TAGS[[#This Row],[DESC1]])&amp; " " &amp;TRIM(_INSTRUMENT_TAGS[[#This Row],[DESC2]]) &amp; " " &amp; TRIM(_INSTRUMENT_TAGS[[#This Row],[DESC3]]))</f>
        <v>SOOTBLOWER 7 OUT LIMIT SWITCH</v>
      </c>
    </row>
    <row r="243" spans="1:11" x14ac:dyDescent="0.4">
      <c r="A243" s="280" t="s">
        <v>324</v>
      </c>
      <c r="C243" s="280" t="s">
        <v>1906</v>
      </c>
      <c r="D243" s="281"/>
      <c r="E243" s="280" t="str">
        <f>_xlfn.CONCAT(_INSTRUMENT_TAGS[[#This Row],[INITIAL_TAG1]:[INITIAL_TAG2]])</f>
        <v>BB1GS212</v>
      </c>
      <c r="F243" s="280" t="str">
        <f>TRIM(UPPER( MID(_INSTRUMENT_TAGS[[#This Row],[INITIAL_DESC]],1,25)))</f>
        <v>SOOTBLOWER 7 IN</v>
      </c>
      <c r="G243" s="280" t="str">
        <f>TRIM(UPPER( MID(_INSTRUMENT_TAGS[[#This Row],[INITIAL_DESC]],26,25)))</f>
        <v>LIMIT SWITCH</v>
      </c>
      <c r="H243" s="280" t="str">
        <f xml:space="preserve"> TRIM(UPPER( MID(_INSTRUMENT_TAGS[[#This Row],[INITIAL_DESC]],51,25)))</f>
        <v/>
      </c>
      <c r="I243" s="281"/>
      <c r="J243" s="280" t="str">
        <f>_xlfn.CONCAT(_INSTRUMENT_TAGS[[#This Row],[INITIAL_TAG1]:[INITIAL_TAG2]])</f>
        <v>BB1GS212</v>
      </c>
      <c r="K243" s="280" t="str">
        <f>TRIM(TRIM(_INSTRUMENT_TAGS[[#This Row],[DESC1]])&amp; " " &amp;TRIM(_INSTRUMENT_TAGS[[#This Row],[DESC2]]) &amp; " " &amp; TRIM(_INSTRUMENT_TAGS[[#This Row],[DESC3]]))</f>
        <v>SOOTBLOWER 7 IN LIMIT SWITCH</v>
      </c>
    </row>
    <row r="244" spans="1:11" x14ac:dyDescent="0.4">
      <c r="A244" s="280" t="s">
        <v>328</v>
      </c>
      <c r="C244" s="280" t="s">
        <v>1907</v>
      </c>
      <c r="D244" s="281"/>
      <c r="E244" s="280" t="str">
        <f>_xlfn.CONCAT(_INSTRUMENT_TAGS[[#This Row],[INITIAL_TAG1]:[INITIAL_TAG2]])</f>
        <v>BB1GS213</v>
      </c>
      <c r="F244" s="280" t="str">
        <f>TRIM(UPPER( MID(_INSTRUMENT_TAGS[[#This Row],[INITIAL_DESC]],1,25)))</f>
        <v>SOOTBLOWER 8 OUT</v>
      </c>
      <c r="G244" s="280" t="str">
        <f>TRIM(UPPER( MID(_INSTRUMENT_TAGS[[#This Row],[INITIAL_DESC]],26,25)))</f>
        <v>LIMIT SWITCH</v>
      </c>
      <c r="H244" s="280" t="str">
        <f xml:space="preserve"> TRIM(UPPER( MID(_INSTRUMENT_TAGS[[#This Row],[INITIAL_DESC]],51,25)))</f>
        <v/>
      </c>
      <c r="I244" s="281"/>
      <c r="J244" s="280" t="str">
        <f>_xlfn.CONCAT(_INSTRUMENT_TAGS[[#This Row],[INITIAL_TAG1]:[INITIAL_TAG2]])</f>
        <v>BB1GS213</v>
      </c>
      <c r="K244" s="280" t="str">
        <f>TRIM(TRIM(_INSTRUMENT_TAGS[[#This Row],[DESC1]])&amp; " " &amp;TRIM(_INSTRUMENT_TAGS[[#This Row],[DESC2]]) &amp; " " &amp; TRIM(_INSTRUMENT_TAGS[[#This Row],[DESC3]]))</f>
        <v>SOOTBLOWER 8 OUT LIMIT SWITCH</v>
      </c>
    </row>
    <row r="245" spans="1:11" x14ac:dyDescent="0.4">
      <c r="A245" s="280" t="s">
        <v>331</v>
      </c>
      <c r="C245" s="280" t="s">
        <v>1908</v>
      </c>
      <c r="D245" s="281"/>
      <c r="E245" s="280" t="str">
        <f>_xlfn.CONCAT(_INSTRUMENT_TAGS[[#This Row],[INITIAL_TAG1]:[INITIAL_TAG2]])</f>
        <v>BB1GS214</v>
      </c>
      <c r="F245" s="280" t="str">
        <f>TRIM(UPPER( MID(_INSTRUMENT_TAGS[[#This Row],[INITIAL_DESC]],1,25)))</f>
        <v>SOOTBLOWER 8 IN</v>
      </c>
      <c r="G245" s="280" t="str">
        <f>TRIM(UPPER( MID(_INSTRUMENT_TAGS[[#This Row],[INITIAL_DESC]],26,25)))</f>
        <v>LIMIT SWITCH</v>
      </c>
      <c r="H245" s="280" t="str">
        <f xml:space="preserve"> TRIM(UPPER( MID(_INSTRUMENT_TAGS[[#This Row],[INITIAL_DESC]],51,25)))</f>
        <v/>
      </c>
      <c r="I245" s="281"/>
      <c r="J245" s="280" t="str">
        <f>_xlfn.CONCAT(_INSTRUMENT_TAGS[[#This Row],[INITIAL_TAG1]:[INITIAL_TAG2]])</f>
        <v>BB1GS214</v>
      </c>
      <c r="K245" s="280" t="str">
        <f>TRIM(TRIM(_INSTRUMENT_TAGS[[#This Row],[DESC1]])&amp; " " &amp;TRIM(_INSTRUMENT_TAGS[[#This Row],[DESC2]]) &amp; " " &amp; TRIM(_INSTRUMENT_TAGS[[#This Row],[DESC3]]))</f>
        <v>SOOTBLOWER 8 IN LIMIT SWITCH</v>
      </c>
    </row>
    <row r="246" spans="1:11" x14ac:dyDescent="0.4">
      <c r="A246" s="280" t="s">
        <v>338</v>
      </c>
      <c r="C246" s="280" t="s">
        <v>1909</v>
      </c>
      <c r="D246" s="281"/>
      <c r="E246" s="280" t="str">
        <f>_xlfn.CONCAT(_INSTRUMENT_TAGS[[#This Row],[INITIAL_TAG1]:[INITIAL_TAG2]])</f>
        <v>BB1GS227</v>
      </c>
      <c r="F246" s="280" t="str">
        <f>TRIM(UPPER( MID(_INSTRUMENT_TAGS[[#This Row],[INITIAL_DESC]],1,25)))</f>
        <v>SOOTBLOWING LINE ON-OFF</v>
      </c>
      <c r="G246" s="280" t="str">
        <f>TRIM(UPPER( MID(_INSTRUMENT_TAGS[[#This Row],[INITIAL_DESC]],26,25)))</f>
        <v>VALVE OPEN LIMIT SWITCH</v>
      </c>
      <c r="H246" s="280" t="str">
        <f xml:space="preserve"> TRIM(UPPER( MID(_INSTRUMENT_TAGS[[#This Row],[INITIAL_DESC]],51,25)))</f>
        <v/>
      </c>
      <c r="I246" s="281"/>
      <c r="J246" s="280" t="str">
        <f>_xlfn.CONCAT(_INSTRUMENT_TAGS[[#This Row],[INITIAL_TAG1]:[INITIAL_TAG2]])</f>
        <v>BB1GS227</v>
      </c>
      <c r="K246" s="280" t="str">
        <f>TRIM(TRIM(_INSTRUMENT_TAGS[[#This Row],[DESC1]])&amp; " " &amp;TRIM(_INSTRUMENT_TAGS[[#This Row],[DESC2]]) &amp; " " &amp; TRIM(_INSTRUMENT_TAGS[[#This Row],[DESC3]]))</f>
        <v>SOOTBLOWING LINE ON-OFF VALVE OPEN LIMIT SWITCH</v>
      </c>
    </row>
    <row r="247" spans="1:11" x14ac:dyDescent="0.4">
      <c r="A247" s="280" t="s">
        <v>341</v>
      </c>
      <c r="C247" s="280" t="s">
        <v>1910</v>
      </c>
      <c r="D247" s="281"/>
      <c r="E247" s="280" t="str">
        <f>_xlfn.CONCAT(_INSTRUMENT_TAGS[[#This Row],[INITIAL_TAG1]:[INITIAL_TAG2]])</f>
        <v>BB1GS228</v>
      </c>
      <c r="F247" s="280" t="str">
        <f>TRIM(UPPER( MID(_INSTRUMENT_TAGS[[#This Row],[INITIAL_DESC]],1,25)))</f>
        <v>SOOTBLOWING LINE ON-OFF</v>
      </c>
      <c r="G247" s="280" t="str">
        <f>TRIM(UPPER( MID(_INSTRUMENT_TAGS[[#This Row],[INITIAL_DESC]],26,25)))</f>
        <v>VALVE CLOSE LIMIT SWITCH</v>
      </c>
      <c r="H247" s="280" t="str">
        <f xml:space="preserve"> TRIM(UPPER( MID(_INSTRUMENT_TAGS[[#This Row],[INITIAL_DESC]],51,25)))</f>
        <v/>
      </c>
      <c r="I247" s="281"/>
      <c r="J247" s="280" t="str">
        <f>_xlfn.CONCAT(_INSTRUMENT_TAGS[[#This Row],[INITIAL_TAG1]:[INITIAL_TAG2]])</f>
        <v>BB1GS228</v>
      </c>
      <c r="K247" s="280" t="str">
        <f>TRIM(TRIM(_INSTRUMENT_TAGS[[#This Row],[DESC1]])&amp; " " &amp;TRIM(_INSTRUMENT_TAGS[[#This Row],[DESC2]]) &amp; " " &amp; TRIM(_INSTRUMENT_TAGS[[#This Row],[DESC3]]))</f>
        <v>SOOTBLOWING LINE ON-OFF VALVE CLOSE LIMIT SWITCH</v>
      </c>
    </row>
    <row r="248" spans="1:11" x14ac:dyDescent="0.4">
      <c r="A248" s="280" t="s">
        <v>1246</v>
      </c>
      <c r="C248" s="280" t="s">
        <v>1911</v>
      </c>
      <c r="D248" s="281"/>
      <c r="E248" s="280" t="str">
        <f>_xlfn.CONCAT(_INSTRUMENT_TAGS[[#This Row],[INITIAL_TAG1]:[INITIAL_TAG2]])</f>
        <v>BB1GS231</v>
      </c>
      <c r="F248" s="280" t="str">
        <f>TRIM(UPPER( MID(_INSTRUMENT_TAGS[[#This Row],[INITIAL_DESC]],1,25)))</f>
        <v>STEAM ACCUMULATOR</v>
      </c>
      <c r="G248" s="280" t="str">
        <f>TRIM(UPPER( MID(_INSTRUMENT_TAGS[[#This Row],[INITIAL_DESC]],26,25)))</f>
        <v>PRESSURE CONTROL VALVE</v>
      </c>
      <c r="H248" s="280" t="str">
        <f xml:space="preserve"> TRIM(UPPER( MID(_INSTRUMENT_TAGS[[#This Row],[INITIAL_DESC]],51,25)))</f>
        <v>OPEN LIMIT SWITCH</v>
      </c>
      <c r="I248" s="281"/>
      <c r="J248" s="280" t="str">
        <f>_xlfn.CONCAT(_INSTRUMENT_TAGS[[#This Row],[INITIAL_TAG1]:[INITIAL_TAG2]])</f>
        <v>BB1GS231</v>
      </c>
      <c r="K248" s="280" t="str">
        <f>TRIM(TRIM(_INSTRUMENT_TAGS[[#This Row],[DESC1]])&amp; " " &amp;TRIM(_INSTRUMENT_TAGS[[#This Row],[DESC2]]) &amp; " " &amp; TRIM(_INSTRUMENT_TAGS[[#This Row],[DESC3]]))</f>
        <v>STEAM ACCUMULATOR PRESSURE CONTROL VALVE OPEN LIMIT SWITCH</v>
      </c>
    </row>
    <row r="249" spans="1:11" x14ac:dyDescent="0.4">
      <c r="A249" s="280" t="s">
        <v>1250</v>
      </c>
      <c r="C249" s="280" t="s">
        <v>1912</v>
      </c>
      <c r="D249" s="281"/>
      <c r="E249" s="280" t="str">
        <f>_xlfn.CONCAT(_INSTRUMENT_TAGS[[#This Row],[INITIAL_TAG1]:[INITIAL_TAG2]])</f>
        <v>BB1GS230</v>
      </c>
      <c r="F249" s="280" t="str">
        <f>TRIM(UPPER( MID(_INSTRUMENT_TAGS[[#This Row],[INITIAL_DESC]],1,25)))</f>
        <v>STEAM ACCUMULATOR</v>
      </c>
      <c r="G249" s="280" t="str">
        <f>TRIM(UPPER( MID(_INSTRUMENT_TAGS[[#This Row],[INITIAL_DESC]],26,25)))</f>
        <v>PRESSURE CONTROL VALVE</v>
      </c>
      <c r="H249" s="280" t="str">
        <f xml:space="preserve"> TRIM(UPPER( MID(_INSTRUMENT_TAGS[[#This Row],[INITIAL_DESC]],51,25)))</f>
        <v>CLOSE LIMIT SWITCH</v>
      </c>
      <c r="I249" s="281"/>
      <c r="J249" s="280" t="str">
        <f>_xlfn.CONCAT(_INSTRUMENT_TAGS[[#This Row],[INITIAL_TAG1]:[INITIAL_TAG2]])</f>
        <v>BB1GS230</v>
      </c>
      <c r="K249" s="280" t="str">
        <f>TRIM(TRIM(_INSTRUMENT_TAGS[[#This Row],[DESC1]])&amp; " " &amp;TRIM(_INSTRUMENT_TAGS[[#This Row],[DESC2]]) &amp; " " &amp; TRIM(_INSTRUMENT_TAGS[[#This Row],[DESC3]]))</f>
        <v>STEAM ACCUMULATOR PRESSURE CONTROL VALVE CLOSE LIMIT SWITCH</v>
      </c>
    </row>
    <row r="250" spans="1:11" x14ac:dyDescent="0.4">
      <c r="A250" s="280" t="s">
        <v>1256</v>
      </c>
      <c r="C250" s="280" t="s">
        <v>1257</v>
      </c>
      <c r="D250" s="281"/>
      <c r="E250" s="280" t="str">
        <f>_xlfn.CONCAT(_INSTRUMENT_TAGS[[#This Row],[INITIAL_TAG1]:[INITIAL_TAG2]])</f>
        <v>BB1GS233</v>
      </c>
      <c r="F250" s="280" t="str">
        <f>TRIM(UPPER( MID(_INSTRUMENT_TAGS[[#This Row],[INITIAL_DESC]],1,25)))</f>
        <v>STEAM PRESSURE REDUCTION</v>
      </c>
      <c r="G250" s="280" t="str">
        <f>TRIM(UPPER( MID(_INSTRUMENT_TAGS[[#This Row],[INITIAL_DESC]],26,25)))</f>
        <v>VALVE OPEN LIMIT SWITCH</v>
      </c>
      <c r="H250" s="280" t="str">
        <f xml:space="preserve"> TRIM(UPPER( MID(_INSTRUMENT_TAGS[[#This Row],[INITIAL_DESC]],51,25)))</f>
        <v/>
      </c>
      <c r="I250" s="281"/>
      <c r="J250" s="280" t="str">
        <f>_xlfn.CONCAT(_INSTRUMENT_TAGS[[#This Row],[INITIAL_TAG1]:[INITIAL_TAG2]])</f>
        <v>BB1GS233</v>
      </c>
      <c r="K250" s="280" t="str">
        <f>TRIM(TRIM(_INSTRUMENT_TAGS[[#This Row],[DESC1]])&amp; " " &amp;TRIM(_INSTRUMENT_TAGS[[#This Row],[DESC2]]) &amp; " " &amp; TRIM(_INSTRUMENT_TAGS[[#This Row],[DESC3]]))</f>
        <v>STEAM PRESSURE REDUCTION VALVE OPEN LIMIT SWITCH</v>
      </c>
    </row>
    <row r="251" spans="1:11" x14ac:dyDescent="0.4">
      <c r="A251" s="280" t="s">
        <v>1259</v>
      </c>
      <c r="C251" s="280" t="s">
        <v>1260</v>
      </c>
      <c r="D251" s="281"/>
      <c r="E251" s="280" t="str">
        <f>_xlfn.CONCAT(_INSTRUMENT_TAGS[[#This Row],[INITIAL_TAG1]:[INITIAL_TAG2]])</f>
        <v>BB1GS232</v>
      </c>
      <c r="F251" s="280" t="str">
        <f>TRIM(UPPER( MID(_INSTRUMENT_TAGS[[#This Row],[INITIAL_DESC]],1,25)))</f>
        <v>STEAM PRESSURE REDUCTION</v>
      </c>
      <c r="G251" s="280" t="str">
        <f>TRIM(UPPER( MID(_INSTRUMENT_TAGS[[#This Row],[INITIAL_DESC]],26,25)))</f>
        <v>VALVE CLOSE LIMIT SWITCH</v>
      </c>
      <c r="H251" s="280" t="str">
        <f xml:space="preserve"> TRIM(UPPER( MID(_INSTRUMENT_TAGS[[#This Row],[INITIAL_DESC]],51,25)))</f>
        <v/>
      </c>
      <c r="I251" s="281"/>
      <c r="J251" s="280" t="str">
        <f>_xlfn.CONCAT(_INSTRUMENT_TAGS[[#This Row],[INITIAL_TAG1]:[INITIAL_TAG2]])</f>
        <v>BB1GS232</v>
      </c>
      <c r="K251" s="280" t="str">
        <f>TRIM(TRIM(_INSTRUMENT_TAGS[[#This Row],[DESC1]])&amp; " " &amp;TRIM(_INSTRUMENT_TAGS[[#This Row],[DESC2]]) &amp; " " &amp; TRIM(_INSTRUMENT_TAGS[[#This Row],[DESC3]]))</f>
        <v>STEAM PRESSURE REDUCTION VALVE CLOSE LIMIT SWITCH</v>
      </c>
    </row>
    <row r="252" spans="1:11" s="282" customFormat="1" x14ac:dyDescent="0.4">
      <c r="A252" s="280" t="s">
        <v>396</v>
      </c>
      <c r="B252" s="280"/>
      <c r="C252" s="280" t="s">
        <v>1913</v>
      </c>
      <c r="D252" s="281"/>
      <c r="E252" s="280" t="str">
        <f>_xlfn.CONCAT(_INSTRUMENT_TAGS[[#This Row],[INITIAL_TAG1]:[INITIAL_TAG2]])</f>
        <v>BB1GS217</v>
      </c>
      <c r="F252" s="280" t="str">
        <f>TRIM(UPPER( MID(_INSTRUMENT_TAGS[[#This Row],[INITIAL_DESC]],1,25)))</f>
        <v>MAIN STEAM LINE</v>
      </c>
      <c r="G252" s="280" t="str">
        <f>TRIM(UPPER( MID(_INSTRUMENT_TAGS[[#This Row],[INITIAL_DESC]],26,25)))</f>
        <v>ACCUMULATOR BYPASS ON-OFF</v>
      </c>
      <c r="H252" s="280" t="str">
        <f xml:space="preserve"> TRIM(UPPER( MID(_INSTRUMENT_TAGS[[#This Row],[INITIAL_DESC]],51,25)))</f>
        <v>VALVE OPEN LIMIT SWITCH</v>
      </c>
      <c r="I252" s="281"/>
      <c r="J252" s="280" t="str">
        <f>_xlfn.CONCAT(_INSTRUMENT_TAGS[[#This Row],[INITIAL_TAG1]:[INITIAL_TAG2]])</f>
        <v>BB1GS217</v>
      </c>
      <c r="K252" s="280" t="str">
        <f>TRIM(TRIM(_INSTRUMENT_TAGS[[#This Row],[DESC1]])&amp; " " &amp;TRIM(_INSTRUMENT_TAGS[[#This Row],[DESC2]]) &amp; " " &amp; TRIM(_INSTRUMENT_TAGS[[#This Row],[DESC3]]))</f>
        <v>MAIN STEAM LINE ACCUMULATOR BYPASS ON-OFF VALVE OPEN LIMIT SWITCH</v>
      </c>
    </row>
    <row r="253" spans="1:11" s="282" customFormat="1" x14ac:dyDescent="0.4">
      <c r="A253" s="280" t="s">
        <v>399</v>
      </c>
      <c r="B253" s="280"/>
      <c r="C253" s="280" t="s">
        <v>1914</v>
      </c>
      <c r="D253" s="281"/>
      <c r="E253" s="280" t="str">
        <f>_xlfn.CONCAT(_INSTRUMENT_TAGS[[#This Row],[INITIAL_TAG1]:[INITIAL_TAG2]])</f>
        <v>BB1GS218</v>
      </c>
      <c r="F253" s="280" t="str">
        <f>TRIM(UPPER( MID(_INSTRUMENT_TAGS[[#This Row],[INITIAL_DESC]],1,25)))</f>
        <v>MAIN STEAM LINE</v>
      </c>
      <c r="G253" s="280" t="str">
        <f>TRIM(UPPER( MID(_INSTRUMENT_TAGS[[#This Row],[INITIAL_DESC]],26,25)))</f>
        <v>ACCUMULATOR BYPASS ON-OFF</v>
      </c>
      <c r="H253" s="280" t="str">
        <f xml:space="preserve"> TRIM(UPPER( MID(_INSTRUMENT_TAGS[[#This Row],[INITIAL_DESC]],51,25)))</f>
        <v>VALVE CLOSE LIMIT SWITCH</v>
      </c>
      <c r="I253" s="281"/>
      <c r="J253" s="280" t="str">
        <f>_xlfn.CONCAT(_INSTRUMENT_TAGS[[#This Row],[INITIAL_TAG1]:[INITIAL_TAG2]])</f>
        <v>BB1GS218</v>
      </c>
      <c r="K253" s="280" t="str">
        <f>TRIM(TRIM(_INSTRUMENT_TAGS[[#This Row],[DESC1]])&amp; " " &amp;TRIM(_INSTRUMENT_TAGS[[#This Row],[DESC2]]) &amp; " " &amp; TRIM(_INSTRUMENT_TAGS[[#This Row],[DESC3]]))</f>
        <v>MAIN STEAM LINE ACCUMULATOR BYPASS ON-OFF VALVE CLOSE LIMIT SWITCH</v>
      </c>
    </row>
    <row r="254" spans="1:11" s="282" customFormat="1" x14ac:dyDescent="0.4">
      <c r="A254" s="280" t="s">
        <v>405</v>
      </c>
      <c r="B254" s="280"/>
      <c r="C254" s="280" t="s">
        <v>1915</v>
      </c>
      <c r="D254" s="281"/>
      <c r="E254" s="280" t="str">
        <f>_xlfn.CONCAT(_INSTRUMENT_TAGS[[#This Row],[INITIAL_TAG1]:[INITIAL_TAG2]])</f>
        <v>BB1GS219</v>
      </c>
      <c r="F254" s="280" t="str">
        <f>TRIM(UPPER( MID(_INSTRUMENT_TAGS[[#This Row],[INITIAL_DESC]],1,25)))</f>
        <v>STEAM ACCUMULATOR ON-OFF</v>
      </c>
      <c r="G254" s="280" t="str">
        <f>TRIM(UPPER( MID(_INSTRUMENT_TAGS[[#This Row],[INITIAL_DESC]],26,25)))</f>
        <v>ISOLATING VALVE OPEN</v>
      </c>
      <c r="H254" s="280" t="str">
        <f xml:space="preserve"> TRIM(UPPER( MID(_INSTRUMENT_TAGS[[#This Row],[INITIAL_DESC]],51,25)))</f>
        <v>LIMIT SWITCH</v>
      </c>
      <c r="I254" s="281"/>
      <c r="J254" s="280" t="str">
        <f>_xlfn.CONCAT(_INSTRUMENT_TAGS[[#This Row],[INITIAL_TAG1]:[INITIAL_TAG2]])</f>
        <v>BB1GS219</v>
      </c>
      <c r="K254" s="280" t="str">
        <f>TRIM(TRIM(_INSTRUMENT_TAGS[[#This Row],[DESC1]])&amp; " " &amp;TRIM(_INSTRUMENT_TAGS[[#This Row],[DESC2]]) &amp; " " &amp; TRIM(_INSTRUMENT_TAGS[[#This Row],[DESC3]]))</f>
        <v>STEAM ACCUMULATOR ON-OFF ISOLATING VALVE OPEN LIMIT SWITCH</v>
      </c>
    </row>
    <row r="255" spans="1:11" s="282" customFormat="1" x14ac:dyDescent="0.4">
      <c r="A255" s="280" t="s">
        <v>402</v>
      </c>
      <c r="B255" s="280"/>
      <c r="C255" s="280" t="s">
        <v>1916</v>
      </c>
      <c r="D255" s="281"/>
      <c r="E255" s="280" t="str">
        <f>_xlfn.CONCAT(_INSTRUMENT_TAGS[[#This Row],[INITIAL_TAG1]:[INITIAL_TAG2]])</f>
        <v>BB1GS220</v>
      </c>
      <c r="F255" s="280" t="str">
        <f>TRIM(UPPER( MID(_INSTRUMENT_TAGS[[#This Row],[INITIAL_DESC]],1,25)))</f>
        <v>STEAM ACCUMULATOR ON-OFF</v>
      </c>
      <c r="G255" s="280" t="str">
        <f>TRIM(UPPER( MID(_INSTRUMENT_TAGS[[#This Row],[INITIAL_DESC]],26,25)))</f>
        <v>ISOLATING VALVE CLOSE</v>
      </c>
      <c r="H255" s="280" t="str">
        <f xml:space="preserve"> TRIM(UPPER( MID(_INSTRUMENT_TAGS[[#This Row],[INITIAL_DESC]],51,25)))</f>
        <v>LIMIT SWITCH</v>
      </c>
      <c r="I255" s="281"/>
      <c r="J255" s="280" t="str">
        <f>_xlfn.CONCAT(_INSTRUMENT_TAGS[[#This Row],[INITIAL_TAG1]:[INITIAL_TAG2]])</f>
        <v>BB1GS220</v>
      </c>
      <c r="K255" s="280" t="str">
        <f>TRIM(TRIM(_INSTRUMENT_TAGS[[#This Row],[DESC1]])&amp; " " &amp;TRIM(_INSTRUMENT_TAGS[[#This Row],[DESC2]]) &amp; " " &amp; TRIM(_INSTRUMENT_TAGS[[#This Row],[DESC3]]))</f>
        <v>STEAM ACCUMULATOR ON-OFF ISOLATING VALVE CLOSE LIMIT SWITCH</v>
      </c>
    </row>
    <row r="256" spans="1:11" s="282" customFormat="1" x14ac:dyDescent="0.4">
      <c r="A256" s="280" t="s">
        <v>396</v>
      </c>
      <c r="B256" s="280"/>
      <c r="C256" s="280" t="s">
        <v>1917</v>
      </c>
      <c r="D256" s="281"/>
      <c r="E256" s="280" t="str">
        <f>_xlfn.CONCAT(_INSTRUMENT_TAGS[[#This Row],[INITIAL_TAG1]:[INITIAL_TAG2]])</f>
        <v>BB1GS217</v>
      </c>
      <c r="F256" s="280" t="str">
        <f>TRIM(UPPER( MID(_INSTRUMENT_TAGS[[#This Row],[INITIAL_DESC]],1,25)))</f>
        <v>STEAM ACCUMULATOR BY-PASS</v>
      </c>
      <c r="G256" s="280" t="str">
        <f>TRIM(UPPER( MID(_INSTRUMENT_TAGS[[#This Row],[INITIAL_DESC]],26,25)))</f>
        <v>VALVE OPEN LIMIT SWITCH</v>
      </c>
      <c r="H256" s="280" t="str">
        <f xml:space="preserve"> TRIM(UPPER( MID(_INSTRUMENT_TAGS[[#This Row],[INITIAL_DESC]],51,25)))</f>
        <v/>
      </c>
      <c r="I256" s="281"/>
      <c r="J256" s="280" t="str">
        <f>_xlfn.CONCAT(_INSTRUMENT_TAGS[[#This Row],[INITIAL_TAG1]:[INITIAL_TAG2]])</f>
        <v>BB1GS217</v>
      </c>
      <c r="K256" s="280" t="str">
        <f>TRIM(TRIM(_INSTRUMENT_TAGS[[#This Row],[DESC1]])&amp; " " &amp;TRIM(_INSTRUMENT_TAGS[[#This Row],[DESC2]]) &amp; " " &amp; TRIM(_INSTRUMENT_TAGS[[#This Row],[DESC3]]))</f>
        <v>STEAM ACCUMULATOR BY-PASS VALVE OPEN LIMIT SWITCH</v>
      </c>
    </row>
    <row r="257" spans="1:11" s="282" customFormat="1" x14ac:dyDescent="0.4">
      <c r="A257" s="280" t="s">
        <v>399</v>
      </c>
      <c r="B257" s="280"/>
      <c r="C257" s="280" t="s">
        <v>1918</v>
      </c>
      <c r="D257" s="281"/>
      <c r="E257" s="280" t="str">
        <f>_xlfn.CONCAT(_INSTRUMENT_TAGS[[#This Row],[INITIAL_TAG1]:[INITIAL_TAG2]])</f>
        <v>BB1GS218</v>
      </c>
      <c r="F257" s="280" t="str">
        <f>TRIM(UPPER( MID(_INSTRUMENT_TAGS[[#This Row],[INITIAL_DESC]],1,25)))</f>
        <v>STEAM ACCUMULATOR BY-PASS</v>
      </c>
      <c r="G257" s="280" t="str">
        <f>TRIM(UPPER( MID(_INSTRUMENT_TAGS[[#This Row],[INITIAL_DESC]],26,25)))</f>
        <v>VALVE CLOSE LIMIT SWITCH</v>
      </c>
      <c r="H257" s="280" t="str">
        <f xml:space="preserve"> TRIM(UPPER( MID(_INSTRUMENT_TAGS[[#This Row],[INITIAL_DESC]],51,25)))</f>
        <v/>
      </c>
      <c r="I257" s="281"/>
      <c r="J257" s="280" t="str">
        <f>_xlfn.CONCAT(_INSTRUMENT_TAGS[[#This Row],[INITIAL_TAG1]:[INITIAL_TAG2]])</f>
        <v>BB1GS218</v>
      </c>
      <c r="K257" s="280" t="str">
        <f>TRIM(TRIM(_INSTRUMENT_TAGS[[#This Row],[DESC1]])&amp; " " &amp;TRIM(_INSTRUMENT_TAGS[[#This Row],[DESC2]]) &amp; " " &amp; TRIM(_INSTRUMENT_TAGS[[#This Row],[DESC3]]))</f>
        <v>STEAM ACCUMULATOR BY-PASS VALVE CLOSE LIMIT SWITCH</v>
      </c>
    </row>
    <row r="258" spans="1:11" s="282" customFormat="1" x14ac:dyDescent="0.4">
      <c r="A258" s="280" t="s">
        <v>402</v>
      </c>
      <c r="B258" s="280"/>
      <c r="C258" s="280" t="s">
        <v>403</v>
      </c>
      <c r="D258" s="281"/>
      <c r="E258" s="280" t="str">
        <f>_xlfn.CONCAT(_INSTRUMENT_TAGS[[#This Row],[INITIAL_TAG1]:[INITIAL_TAG2]])</f>
        <v>BB1GS220</v>
      </c>
      <c r="F258" s="280" t="str">
        <f>TRIM(UPPER( MID(_INSTRUMENT_TAGS[[#This Row],[INITIAL_DESC]],1,25)))</f>
        <v>STEAM ACCUMULATOR ON-OFF</v>
      </c>
      <c r="G258" s="280" t="str">
        <f>TRIM(UPPER( MID(_INSTRUMENT_TAGS[[#This Row],[INITIAL_DESC]],26,25)))</f>
        <v>VALVE CLOSE LIMIT SWITCH</v>
      </c>
      <c r="H258" s="280" t="str">
        <f xml:space="preserve"> TRIM(UPPER( MID(_INSTRUMENT_TAGS[[#This Row],[INITIAL_DESC]],51,25)))</f>
        <v/>
      </c>
      <c r="I258" s="281"/>
      <c r="J258" s="280" t="str">
        <f>_xlfn.CONCAT(_INSTRUMENT_TAGS[[#This Row],[INITIAL_TAG1]:[INITIAL_TAG2]])</f>
        <v>BB1GS220</v>
      </c>
      <c r="K258" s="280" t="str">
        <f>TRIM(TRIM(_INSTRUMENT_TAGS[[#This Row],[DESC1]])&amp; " " &amp;TRIM(_INSTRUMENT_TAGS[[#This Row],[DESC2]]) &amp; " " &amp; TRIM(_INSTRUMENT_TAGS[[#This Row],[DESC3]]))</f>
        <v>STEAM ACCUMULATOR ON-OFF VALVE CLOSE LIMIT SWITCH</v>
      </c>
    </row>
    <row r="259" spans="1:11" s="282" customFormat="1" x14ac:dyDescent="0.4">
      <c r="A259" s="280" t="s">
        <v>405</v>
      </c>
      <c r="B259" s="280"/>
      <c r="C259" s="280" t="s">
        <v>406</v>
      </c>
      <c r="D259" s="281"/>
      <c r="E259" s="280" t="str">
        <f>_xlfn.CONCAT(_INSTRUMENT_TAGS[[#This Row],[INITIAL_TAG1]:[INITIAL_TAG2]])</f>
        <v>BB1GS219</v>
      </c>
      <c r="F259" s="280" t="str">
        <f>TRIM(UPPER( MID(_INSTRUMENT_TAGS[[#This Row],[INITIAL_DESC]],1,25)))</f>
        <v>STEAM ACCUMULATOR ON-OFF</v>
      </c>
      <c r="G259" s="280" t="str">
        <f>TRIM(UPPER( MID(_INSTRUMENT_TAGS[[#This Row],[INITIAL_DESC]],26,25)))</f>
        <v>VALVE OPEN LIMIT SWITCH</v>
      </c>
      <c r="H259" s="280" t="str">
        <f xml:space="preserve"> TRIM(UPPER( MID(_INSTRUMENT_TAGS[[#This Row],[INITIAL_DESC]],51,25)))</f>
        <v/>
      </c>
      <c r="I259" s="281"/>
      <c r="J259" s="280" t="str">
        <f>_xlfn.CONCAT(_INSTRUMENT_TAGS[[#This Row],[INITIAL_TAG1]:[INITIAL_TAG2]])</f>
        <v>BB1GS219</v>
      </c>
      <c r="K259" s="280" t="str">
        <f>TRIM(TRIM(_INSTRUMENT_TAGS[[#This Row],[DESC1]])&amp; " " &amp;TRIM(_INSTRUMENT_TAGS[[#This Row],[DESC2]]) &amp; " " &amp; TRIM(_INSTRUMENT_TAGS[[#This Row],[DESC3]]))</f>
        <v>STEAM ACCUMULATOR ON-OFF VALVE OPEN LIMIT SWITCH</v>
      </c>
    </row>
    <row r="260" spans="1:11" s="282" customFormat="1" x14ac:dyDescent="0.4">
      <c r="A260" s="280" t="s">
        <v>547</v>
      </c>
      <c r="B260" s="280"/>
      <c r="C260" s="280" t="s">
        <v>1919</v>
      </c>
      <c r="D260" s="281"/>
      <c r="E260" s="280" t="str">
        <f>_xlfn.CONCAT(_INSTRUMENT_TAGS[[#This Row],[INITIAL_TAG1]:[INITIAL_TAG2]])</f>
        <v>BB1GS215</v>
      </c>
      <c r="F260" s="280" t="str">
        <f>TRIM(UPPER( MID(_INSTRUMENT_TAGS[[#This Row],[INITIAL_DESC]],1,25)))</f>
        <v>PRIMARY AIR PREHEATER</v>
      </c>
      <c r="G260" s="280" t="str">
        <f>TRIM(UPPER( MID(_INSTRUMENT_TAGS[[#This Row],[INITIAL_DESC]],26,25)))</f>
        <v>ON-OFF VALVE OPEN</v>
      </c>
      <c r="H260" s="280" t="str">
        <f xml:space="preserve"> TRIM(UPPER( MID(_INSTRUMENT_TAGS[[#This Row],[INITIAL_DESC]],51,25)))</f>
        <v>LIMIT SWITCH</v>
      </c>
      <c r="I260" s="281"/>
      <c r="J260" s="280" t="str">
        <f>_xlfn.CONCAT(_INSTRUMENT_TAGS[[#This Row],[INITIAL_TAG1]:[INITIAL_TAG2]])</f>
        <v>BB1GS215</v>
      </c>
      <c r="K260" s="280" t="str">
        <f>TRIM(TRIM(_INSTRUMENT_TAGS[[#This Row],[DESC1]])&amp; " " &amp;TRIM(_INSTRUMENT_TAGS[[#This Row],[DESC2]]) &amp; " " &amp; TRIM(_INSTRUMENT_TAGS[[#This Row],[DESC3]]))</f>
        <v>PRIMARY AIR PREHEATER ON-OFF VALVE OPEN LIMIT SWITCH</v>
      </c>
    </row>
    <row r="261" spans="1:11" s="282" customFormat="1" x14ac:dyDescent="0.4">
      <c r="A261" s="280" t="s">
        <v>550</v>
      </c>
      <c r="B261" s="280"/>
      <c r="C261" s="280" t="s">
        <v>1920</v>
      </c>
      <c r="D261" s="281"/>
      <c r="E261" s="280" t="str">
        <f>_xlfn.CONCAT(_INSTRUMENT_TAGS[[#This Row],[INITIAL_TAG1]:[INITIAL_TAG2]])</f>
        <v>BB1GS216</v>
      </c>
      <c r="F261" s="280" t="str">
        <f>TRIM(UPPER( MID(_INSTRUMENT_TAGS[[#This Row],[INITIAL_DESC]],1,25)))</f>
        <v>PRIMARY AIR PREHEATER</v>
      </c>
      <c r="G261" s="280" t="str">
        <f>TRIM(UPPER( MID(_INSTRUMENT_TAGS[[#This Row],[INITIAL_DESC]],26,25)))</f>
        <v>ON-OFF VALVE CLOSE</v>
      </c>
      <c r="H261" s="280" t="str">
        <f xml:space="preserve"> TRIM(UPPER( MID(_INSTRUMENT_TAGS[[#This Row],[INITIAL_DESC]],51,25)))</f>
        <v>LIMIT SWITCH</v>
      </c>
      <c r="I261" s="281"/>
      <c r="J261" s="280" t="str">
        <f>_xlfn.CONCAT(_INSTRUMENT_TAGS[[#This Row],[INITIAL_TAG1]:[INITIAL_TAG2]])</f>
        <v>BB1GS216</v>
      </c>
      <c r="K261" s="280" t="str">
        <f>TRIM(TRIM(_INSTRUMENT_TAGS[[#This Row],[DESC1]])&amp; " " &amp;TRIM(_INSTRUMENT_TAGS[[#This Row],[DESC2]]) &amp; " " &amp; TRIM(_INSTRUMENT_TAGS[[#This Row],[DESC3]]))</f>
        <v>PRIMARY AIR PREHEATER ON-OFF VALVE CLOSE LIMIT SWITCH</v>
      </c>
    </row>
    <row r="262" spans="1:11" s="282" customFormat="1" x14ac:dyDescent="0.4">
      <c r="A262" s="280" t="s">
        <v>565</v>
      </c>
      <c r="B262" s="280"/>
      <c r="C262" s="280" t="s">
        <v>1921</v>
      </c>
      <c r="D262" s="281"/>
      <c r="E262" s="280" t="str">
        <f>_xlfn.CONCAT(_INSTRUMENT_TAGS[[#This Row],[INITIAL_TAG1]:[INITIAL_TAG2]])</f>
        <v>BB1GS621</v>
      </c>
      <c r="F262" s="280" t="str">
        <f>TRIM(UPPER( MID(_INSTRUMENT_TAGS[[#This Row],[INITIAL_DESC]],1,25)))</f>
        <v>UNLOADING STATION 3,</v>
      </c>
      <c r="G262" s="280" t="str">
        <f>TRIM(UPPER( MID(_INSTRUMENT_TAGS[[#This Row],[INITIAL_DESC]],26,25)))</f>
        <v>BLOCK 3, FEEDER 3, OUT</v>
      </c>
      <c r="H262" s="280" t="str">
        <f xml:space="preserve"> TRIM(UPPER( MID(_INSTRUMENT_TAGS[[#This Row],[INITIAL_DESC]],51,25)))</f>
        <v/>
      </c>
      <c r="I262" s="281"/>
      <c r="J262" s="280" t="str">
        <f>_xlfn.CONCAT(_INSTRUMENT_TAGS[[#This Row],[INITIAL_TAG1]:[INITIAL_TAG2]])</f>
        <v>BB1GS621</v>
      </c>
      <c r="K262" s="280" t="str">
        <f>TRIM(TRIM(_INSTRUMENT_TAGS[[#This Row],[DESC1]])&amp; " " &amp;TRIM(_INSTRUMENT_TAGS[[#This Row],[DESC2]]) &amp; " " &amp; TRIM(_INSTRUMENT_TAGS[[#This Row],[DESC3]]))</f>
        <v>UNLOADING STATION 3, BLOCK 3, FEEDER 3, OUT</v>
      </c>
    </row>
    <row r="263" spans="1:11" s="282" customFormat="1" x14ac:dyDescent="0.4">
      <c r="A263" s="280" t="s">
        <v>569</v>
      </c>
      <c r="B263" s="280"/>
      <c r="C263" s="280" t="s">
        <v>1922</v>
      </c>
      <c r="D263" s="281"/>
      <c r="E263" s="280" t="str">
        <f>_xlfn.CONCAT(_INSTRUMENT_TAGS[[#This Row],[INITIAL_TAG1]:[INITIAL_TAG2]])</f>
        <v>BB1GS611</v>
      </c>
      <c r="F263" s="280" t="str">
        <f>TRIM(UPPER( MID(_INSTRUMENT_TAGS[[#This Row],[INITIAL_DESC]],1,25)))</f>
        <v>UNLOADING STATION 2,</v>
      </c>
      <c r="G263" s="280" t="str">
        <f>TRIM(UPPER( MID(_INSTRUMENT_TAGS[[#This Row],[INITIAL_DESC]],26,25)))</f>
        <v>BLOCK 2, FEEDER 2, OUT</v>
      </c>
      <c r="H263" s="280" t="str">
        <f xml:space="preserve"> TRIM(UPPER( MID(_INSTRUMENT_TAGS[[#This Row],[INITIAL_DESC]],51,25)))</f>
        <v/>
      </c>
      <c r="I263" s="281"/>
      <c r="J263" s="280" t="str">
        <f>_xlfn.CONCAT(_INSTRUMENT_TAGS[[#This Row],[INITIAL_TAG1]:[INITIAL_TAG2]])</f>
        <v>BB1GS611</v>
      </c>
      <c r="K263" s="280" t="str">
        <f>TRIM(TRIM(_INSTRUMENT_TAGS[[#This Row],[DESC1]])&amp; " " &amp;TRIM(_INSTRUMENT_TAGS[[#This Row],[DESC2]]) &amp; " " &amp; TRIM(_INSTRUMENT_TAGS[[#This Row],[DESC3]]))</f>
        <v>UNLOADING STATION 2, BLOCK 2, FEEDER 2, OUT</v>
      </c>
    </row>
    <row r="264" spans="1:11" s="282" customFormat="1" x14ac:dyDescent="0.4">
      <c r="A264" s="280" t="s">
        <v>572</v>
      </c>
      <c r="B264" s="280"/>
      <c r="C264" s="280" t="s">
        <v>1923</v>
      </c>
      <c r="D264" s="281"/>
      <c r="E264" s="280" t="str">
        <f>_xlfn.CONCAT(_INSTRUMENT_TAGS[[#This Row],[INITIAL_TAG1]:[INITIAL_TAG2]])</f>
        <v>BB1GS606</v>
      </c>
      <c r="F264" s="280" t="str">
        <f>TRIM(UPPER( MID(_INSTRUMENT_TAGS[[#This Row],[INITIAL_DESC]],1,25)))</f>
        <v>UNLOADING STATION 1,</v>
      </c>
      <c r="G264" s="280" t="str">
        <f>TRIM(UPPER( MID(_INSTRUMENT_TAGS[[#This Row],[INITIAL_DESC]],26,25)))</f>
        <v>BLOCK 1, FEEDER 4, IN</v>
      </c>
      <c r="H264" s="280" t="str">
        <f xml:space="preserve"> TRIM(UPPER( MID(_INSTRUMENT_TAGS[[#This Row],[INITIAL_DESC]],51,25)))</f>
        <v/>
      </c>
      <c r="I264" s="281"/>
      <c r="J264" s="280" t="str">
        <f>_xlfn.CONCAT(_INSTRUMENT_TAGS[[#This Row],[INITIAL_TAG1]:[INITIAL_TAG2]])</f>
        <v>BB1GS606</v>
      </c>
      <c r="K264" s="280" t="str">
        <f>TRIM(TRIM(_INSTRUMENT_TAGS[[#This Row],[DESC1]])&amp; " " &amp;TRIM(_INSTRUMENT_TAGS[[#This Row],[DESC2]]) &amp; " " &amp; TRIM(_INSTRUMENT_TAGS[[#This Row],[DESC3]]))</f>
        <v>UNLOADING STATION 1, BLOCK 1, FEEDER 4, IN</v>
      </c>
    </row>
    <row r="265" spans="1:11" s="282" customFormat="1" x14ac:dyDescent="0.4">
      <c r="A265" s="280" t="s">
        <v>575</v>
      </c>
      <c r="B265" s="280"/>
      <c r="C265" s="280" t="s">
        <v>1924</v>
      </c>
      <c r="D265" s="281"/>
      <c r="E265" s="280" t="str">
        <f>_xlfn.CONCAT(_INSTRUMENT_TAGS[[#This Row],[INITIAL_TAG1]:[INITIAL_TAG2]])</f>
        <v>BB1GS614</v>
      </c>
      <c r="F265" s="280" t="str">
        <f>TRIM(UPPER( MID(_INSTRUMENT_TAGS[[#This Row],[INITIAL_DESC]],1,25)))</f>
        <v>UNLOADING STATION 2,</v>
      </c>
      <c r="G265" s="280" t="str">
        <f>TRIM(UPPER( MID(_INSTRUMENT_TAGS[[#This Row],[INITIAL_DESC]],26,25)))</f>
        <v>BLOCK 2, FEEDER 4, IN</v>
      </c>
      <c r="H265" s="280" t="str">
        <f xml:space="preserve"> TRIM(UPPER( MID(_INSTRUMENT_TAGS[[#This Row],[INITIAL_DESC]],51,25)))</f>
        <v/>
      </c>
      <c r="I265" s="281"/>
      <c r="J265" s="280" t="str">
        <f>_xlfn.CONCAT(_INSTRUMENT_TAGS[[#This Row],[INITIAL_TAG1]:[INITIAL_TAG2]])</f>
        <v>BB1GS614</v>
      </c>
      <c r="K265" s="280" t="str">
        <f>TRIM(TRIM(_INSTRUMENT_TAGS[[#This Row],[DESC1]])&amp; " " &amp;TRIM(_INSTRUMENT_TAGS[[#This Row],[DESC2]]) &amp; " " &amp; TRIM(_INSTRUMENT_TAGS[[#This Row],[DESC3]]))</f>
        <v>UNLOADING STATION 2, BLOCK 2, FEEDER 4, IN</v>
      </c>
    </row>
    <row r="266" spans="1:11" s="282" customFormat="1" x14ac:dyDescent="0.4">
      <c r="A266" s="280" t="s">
        <v>578</v>
      </c>
      <c r="B266" s="280"/>
      <c r="C266" s="280" t="s">
        <v>1925</v>
      </c>
      <c r="D266" s="281"/>
      <c r="E266" s="280" t="str">
        <f>_xlfn.CONCAT(_INSTRUMENT_TAGS[[#This Row],[INITIAL_TAG1]:[INITIAL_TAG2]])</f>
        <v>BB1GS619</v>
      </c>
      <c r="F266" s="280" t="str">
        <f>TRIM(UPPER( MID(_INSTRUMENT_TAGS[[#This Row],[INITIAL_DESC]],1,25)))</f>
        <v>UNLOADING STATION 3,</v>
      </c>
      <c r="G266" s="280" t="str">
        <f>TRIM(UPPER( MID(_INSTRUMENT_TAGS[[#This Row],[INITIAL_DESC]],26,25)))</f>
        <v>BLOCK 3, FEEDER 2, OUT</v>
      </c>
      <c r="H266" s="280" t="str">
        <f xml:space="preserve"> TRIM(UPPER( MID(_INSTRUMENT_TAGS[[#This Row],[INITIAL_DESC]],51,25)))</f>
        <v/>
      </c>
      <c r="I266" s="281"/>
      <c r="J266" s="280" t="str">
        <f>_xlfn.CONCAT(_INSTRUMENT_TAGS[[#This Row],[INITIAL_TAG1]:[INITIAL_TAG2]])</f>
        <v>BB1GS619</v>
      </c>
      <c r="K266" s="280" t="str">
        <f>TRIM(TRIM(_INSTRUMENT_TAGS[[#This Row],[DESC1]])&amp; " " &amp;TRIM(_INSTRUMENT_TAGS[[#This Row],[DESC2]]) &amp; " " &amp; TRIM(_INSTRUMENT_TAGS[[#This Row],[DESC3]]))</f>
        <v>UNLOADING STATION 3, BLOCK 3, FEEDER 2, OUT</v>
      </c>
    </row>
    <row r="267" spans="1:11" s="282" customFormat="1" x14ac:dyDescent="0.4">
      <c r="A267" s="280" t="s">
        <v>581</v>
      </c>
      <c r="B267" s="280"/>
      <c r="C267" s="280" t="s">
        <v>1926</v>
      </c>
      <c r="D267" s="281"/>
      <c r="E267" s="280" t="str">
        <f>_xlfn.CONCAT(_INSTRUMENT_TAGS[[#This Row],[INITIAL_TAG1]:[INITIAL_TAG2]])</f>
        <v>BB1GS651</v>
      </c>
      <c r="F267" s="280" t="str">
        <f>TRIM(UPPER( MID(_INSTRUMENT_TAGS[[#This Row],[INITIAL_DESC]],1,25)))</f>
        <v>DISC SCREEN BY-PASS</v>
      </c>
      <c r="G267" s="280" t="str">
        <f>TRIM(UPPER( MID(_INSTRUMENT_TAGS[[#This Row],[INITIAL_DESC]],26,25)))</f>
        <v>DAMPER LIMIT SWITCH</v>
      </c>
      <c r="H267" s="280" t="str">
        <f xml:space="preserve"> TRIM(UPPER( MID(_INSTRUMENT_TAGS[[#This Row],[INITIAL_DESC]],51,25)))</f>
        <v>TO SCREEN</v>
      </c>
      <c r="I267" s="281"/>
      <c r="J267" s="280" t="str">
        <f>_xlfn.CONCAT(_INSTRUMENT_TAGS[[#This Row],[INITIAL_TAG1]:[INITIAL_TAG2]])</f>
        <v>BB1GS651</v>
      </c>
      <c r="K267" s="280" t="str">
        <f>TRIM(TRIM(_INSTRUMENT_TAGS[[#This Row],[DESC1]])&amp; " " &amp;TRIM(_INSTRUMENT_TAGS[[#This Row],[DESC2]]) &amp; " " &amp; TRIM(_INSTRUMENT_TAGS[[#This Row],[DESC3]]))</f>
        <v>DISC SCREEN BY-PASS DAMPER LIMIT SWITCH TO SCREEN</v>
      </c>
    </row>
    <row r="268" spans="1:11" s="282" customFormat="1" x14ac:dyDescent="0.4">
      <c r="A268" s="280" t="s">
        <v>1347</v>
      </c>
      <c r="B268" s="280"/>
      <c r="C268" s="280" t="s">
        <v>1927</v>
      </c>
      <c r="D268" s="281"/>
      <c r="E268" s="280" t="str">
        <f>_xlfn.CONCAT(_INSTRUMENT_TAGS[[#This Row],[INITIAL_TAG1]:[INITIAL_TAG2]])</f>
        <v>BB1PS602</v>
      </c>
      <c r="F268" s="280" t="str">
        <f>TRIM(UPPER( MID(_INSTRUMENT_TAGS[[#This Row],[INITIAL_DESC]],1,25)))</f>
        <v>HYDRAULICS UNIT 1,</v>
      </c>
      <c r="G268" s="280" t="str">
        <f>TRIM(UPPER( MID(_INSTRUMENT_TAGS[[#This Row],[INITIAL_DESC]],26,25)))</f>
        <v>BLOCK 3, PRESSURE SWITCH</v>
      </c>
      <c r="H268" s="280" t="str">
        <f xml:space="preserve"> TRIM(UPPER( MID(_INSTRUMENT_TAGS[[#This Row],[INITIAL_DESC]],51,25)))</f>
        <v/>
      </c>
      <c r="I268" s="281"/>
      <c r="J268" s="280" t="str">
        <f>_xlfn.CONCAT(_INSTRUMENT_TAGS[[#This Row],[INITIAL_TAG1]:[INITIAL_TAG2]])</f>
        <v>BB1PS602</v>
      </c>
      <c r="K268" s="280" t="str">
        <f>TRIM(TRIM(_INSTRUMENT_TAGS[[#This Row],[DESC1]])&amp; " " &amp;TRIM(_INSTRUMENT_TAGS[[#This Row],[DESC2]]) &amp; " " &amp; TRIM(_INSTRUMENT_TAGS[[#This Row],[DESC3]]))</f>
        <v>HYDRAULICS UNIT 1, BLOCK 3, PRESSURE SWITCH</v>
      </c>
    </row>
    <row r="269" spans="1:11" s="282" customFormat="1" x14ac:dyDescent="0.4">
      <c r="A269" s="280" t="s">
        <v>588</v>
      </c>
      <c r="B269" s="280"/>
      <c r="C269" s="280" t="s">
        <v>1928</v>
      </c>
      <c r="D269" s="281"/>
      <c r="E269" s="280" t="str">
        <f>_xlfn.CONCAT(_INSTRUMENT_TAGS[[#This Row],[INITIAL_TAG1]:[INITIAL_TAG2]])</f>
        <v>BB1GS615</v>
      </c>
      <c r="F269" s="280" t="str">
        <f>TRIM(UPPER( MID(_INSTRUMENT_TAGS[[#This Row],[INITIAL_DESC]],1,25)))</f>
        <v>UNLOADING STATION 2,</v>
      </c>
      <c r="G269" s="280" t="str">
        <f>TRIM(UPPER( MID(_INSTRUMENT_TAGS[[#This Row],[INITIAL_DESC]],26,25)))</f>
        <v>BLOCK 2, FEEDER 4, OUT</v>
      </c>
      <c r="H269" s="280" t="str">
        <f xml:space="preserve"> TRIM(UPPER( MID(_INSTRUMENT_TAGS[[#This Row],[INITIAL_DESC]],51,25)))</f>
        <v/>
      </c>
      <c r="I269" s="281"/>
      <c r="J269" s="280" t="str">
        <f>_xlfn.CONCAT(_INSTRUMENT_TAGS[[#This Row],[INITIAL_TAG1]:[INITIAL_TAG2]])</f>
        <v>BB1GS615</v>
      </c>
      <c r="K269" s="280" t="str">
        <f>TRIM(TRIM(_INSTRUMENT_TAGS[[#This Row],[DESC1]])&amp; " " &amp;TRIM(_INSTRUMENT_TAGS[[#This Row],[DESC2]]) &amp; " " &amp; TRIM(_INSTRUMENT_TAGS[[#This Row],[DESC3]]))</f>
        <v>UNLOADING STATION 2, BLOCK 2, FEEDER 4, OUT</v>
      </c>
    </row>
    <row r="270" spans="1:11" s="282" customFormat="1" x14ac:dyDescent="0.4">
      <c r="A270" s="280" t="s">
        <v>591</v>
      </c>
      <c r="B270" s="280"/>
      <c r="C270" s="280" t="s">
        <v>1929</v>
      </c>
      <c r="D270" s="281"/>
      <c r="E270" s="280" t="str">
        <f>_xlfn.CONCAT(_INSTRUMENT_TAGS[[#This Row],[INITIAL_TAG1]:[INITIAL_TAG2]])</f>
        <v>BB1GS623</v>
      </c>
      <c r="F270" s="280" t="str">
        <f>TRIM(UPPER( MID(_INSTRUMENT_TAGS[[#This Row],[INITIAL_DESC]],1,25)))</f>
        <v>UNLOADING STATION 3,</v>
      </c>
      <c r="G270" s="280" t="str">
        <f>TRIM(UPPER( MID(_INSTRUMENT_TAGS[[#This Row],[INITIAL_DESC]],26,25)))</f>
        <v>BLOCK 3, FEEDER 4, OUT</v>
      </c>
      <c r="H270" s="280" t="str">
        <f xml:space="preserve"> TRIM(UPPER( MID(_INSTRUMENT_TAGS[[#This Row],[INITIAL_DESC]],51,25)))</f>
        <v/>
      </c>
      <c r="I270" s="281"/>
      <c r="J270" s="280" t="str">
        <f>_xlfn.CONCAT(_INSTRUMENT_TAGS[[#This Row],[INITIAL_TAG1]:[INITIAL_TAG2]])</f>
        <v>BB1GS623</v>
      </c>
      <c r="K270" s="280" t="str">
        <f>TRIM(TRIM(_INSTRUMENT_TAGS[[#This Row],[DESC1]])&amp; " " &amp;TRIM(_INSTRUMENT_TAGS[[#This Row],[DESC2]]) &amp; " " &amp; TRIM(_INSTRUMENT_TAGS[[#This Row],[DESC3]]))</f>
        <v>UNLOADING STATION 3, BLOCK 3, FEEDER 4, OUT</v>
      </c>
    </row>
    <row r="271" spans="1:11" s="282" customFormat="1" x14ac:dyDescent="0.4">
      <c r="A271" s="280" t="s">
        <v>594</v>
      </c>
      <c r="B271" s="280"/>
      <c r="C271" s="280" t="s">
        <v>1930</v>
      </c>
      <c r="D271" s="281"/>
      <c r="E271" s="280" t="str">
        <f>_xlfn.CONCAT(_INSTRUMENT_TAGS[[#This Row],[INITIAL_TAG1]:[INITIAL_TAG2]])</f>
        <v>BB1ST651</v>
      </c>
      <c r="F271" s="280" t="str">
        <f>TRIM(UPPER( MID(_INSTRUMENT_TAGS[[#This Row],[INITIAL_DESC]],1,25)))</f>
        <v>SCRAPER CONVEYOR 2,</v>
      </c>
      <c r="G271" s="280" t="str">
        <f>TRIM(UPPER( MID(_INSTRUMENT_TAGS[[#This Row],[INITIAL_DESC]],26,25)))</f>
        <v>ROTATION GUARD</v>
      </c>
      <c r="H271" s="280" t="str">
        <f xml:space="preserve"> TRIM(UPPER( MID(_INSTRUMENT_TAGS[[#This Row],[INITIAL_DESC]],51,25)))</f>
        <v/>
      </c>
      <c r="I271" s="281"/>
      <c r="J271" s="280" t="str">
        <f>_xlfn.CONCAT(_INSTRUMENT_TAGS[[#This Row],[INITIAL_TAG1]:[INITIAL_TAG2]])</f>
        <v>BB1ST651</v>
      </c>
      <c r="K271" s="280" t="str">
        <f>TRIM(TRIM(_INSTRUMENT_TAGS[[#This Row],[DESC1]])&amp; " " &amp;TRIM(_INSTRUMENT_TAGS[[#This Row],[DESC2]]) &amp; " " &amp; TRIM(_INSTRUMENT_TAGS[[#This Row],[DESC3]]))</f>
        <v>SCRAPER CONVEYOR 2, ROTATION GUARD</v>
      </c>
    </row>
    <row r="272" spans="1:11" s="282" customFormat="1" x14ac:dyDescent="0.4">
      <c r="A272" s="280" t="s">
        <v>597</v>
      </c>
      <c r="B272" s="280"/>
      <c r="C272" s="280" t="s">
        <v>1931</v>
      </c>
      <c r="D272" s="281"/>
      <c r="E272" s="280" t="str">
        <f>_xlfn.CONCAT(_INSTRUMENT_TAGS[[#This Row],[INITIAL_TAG1]:[INITIAL_TAG2]])</f>
        <v>BB1GS603</v>
      </c>
      <c r="F272" s="280" t="str">
        <f>TRIM(UPPER( MID(_INSTRUMENT_TAGS[[#This Row],[INITIAL_DESC]],1,25)))</f>
        <v>UNLOADING STATION 1,</v>
      </c>
      <c r="G272" s="280" t="str">
        <f>TRIM(UPPER( MID(_INSTRUMENT_TAGS[[#This Row],[INITIAL_DESC]],26,25)))</f>
        <v>BLOCK 1, FEEDER 2, OUT</v>
      </c>
      <c r="H272" s="280" t="str">
        <f xml:space="preserve"> TRIM(UPPER( MID(_INSTRUMENT_TAGS[[#This Row],[INITIAL_DESC]],51,25)))</f>
        <v/>
      </c>
      <c r="I272" s="281"/>
      <c r="J272" s="280" t="str">
        <f>_xlfn.CONCAT(_INSTRUMENT_TAGS[[#This Row],[INITIAL_TAG1]:[INITIAL_TAG2]])</f>
        <v>BB1GS603</v>
      </c>
      <c r="K272" s="280" t="str">
        <f>TRIM(TRIM(_INSTRUMENT_TAGS[[#This Row],[DESC1]])&amp; " " &amp;TRIM(_INSTRUMENT_TAGS[[#This Row],[DESC2]]) &amp; " " &amp; TRIM(_INSTRUMENT_TAGS[[#This Row],[DESC3]]))</f>
        <v>UNLOADING STATION 1, BLOCK 1, FEEDER 2, OUT</v>
      </c>
    </row>
    <row r="273" spans="1:11" s="282" customFormat="1" x14ac:dyDescent="0.4">
      <c r="A273" s="280" t="s">
        <v>716</v>
      </c>
      <c r="B273" s="280"/>
      <c r="C273" s="280" t="s">
        <v>1932</v>
      </c>
      <c r="D273" s="281"/>
      <c r="E273" s="280" t="str">
        <f>_xlfn.CONCAT(_INSTRUMENT_TAGS[[#This Row],[INITIAL_TAG1]:[INITIAL_TAG2]])</f>
        <v>BB1PS601</v>
      </c>
      <c r="F273" s="280" t="str">
        <f>TRIM(UPPER( MID(_INSTRUMENT_TAGS[[#This Row],[INITIAL_DESC]],1,25)))</f>
        <v>HYDRAULICS UNIT 1,</v>
      </c>
      <c r="G273" s="280" t="str">
        <f>TRIM(UPPER( MID(_INSTRUMENT_TAGS[[#This Row],[INITIAL_DESC]],26,25)))</f>
        <v>BLOCK 2, PRESSURE SWITCH</v>
      </c>
      <c r="H273" s="280" t="str">
        <f xml:space="preserve"> TRIM(UPPER( MID(_INSTRUMENT_TAGS[[#This Row],[INITIAL_DESC]],51,25)))</f>
        <v/>
      </c>
      <c r="I273" s="281"/>
      <c r="J273" s="280" t="str">
        <f>_xlfn.CONCAT(_INSTRUMENT_TAGS[[#This Row],[INITIAL_TAG1]:[INITIAL_TAG2]])</f>
        <v>BB1PS601</v>
      </c>
      <c r="K273" s="280" t="str">
        <f>TRIM(TRIM(_INSTRUMENT_TAGS[[#This Row],[DESC1]])&amp; " " &amp;TRIM(_INSTRUMENT_TAGS[[#This Row],[DESC2]]) &amp; " " &amp; TRIM(_INSTRUMENT_TAGS[[#This Row],[DESC3]]))</f>
        <v>HYDRAULICS UNIT 1, BLOCK 2, PRESSURE SWITCH</v>
      </c>
    </row>
    <row r="274" spans="1:11" s="282" customFormat="1" x14ac:dyDescent="0.4">
      <c r="A274" s="280" t="s">
        <v>603</v>
      </c>
      <c r="B274" s="280"/>
      <c r="C274" s="280" t="s">
        <v>1933</v>
      </c>
      <c r="D274" s="281"/>
      <c r="E274" s="280" t="str">
        <f>_xlfn.CONCAT(_INSTRUMENT_TAGS[[#This Row],[INITIAL_TAG1]:[INITIAL_TAG2]])</f>
        <v>BB1GS650</v>
      </c>
      <c r="F274" s="280" t="str">
        <f>TRIM(UPPER( MID(_INSTRUMENT_TAGS[[#This Row],[INITIAL_DESC]],1,25)))</f>
        <v>DISC SCREEN BY-PASS</v>
      </c>
      <c r="G274" s="280" t="str">
        <f>TRIM(UPPER( MID(_INSTRUMENT_TAGS[[#This Row],[INITIAL_DESC]],26,25)))</f>
        <v>DAMPER LIMIT SWITCH</v>
      </c>
      <c r="H274" s="280" t="str">
        <f xml:space="preserve"> TRIM(UPPER( MID(_INSTRUMENT_TAGS[[#This Row],[INITIAL_DESC]],51,25)))</f>
        <v>BY-PASS POS.</v>
      </c>
      <c r="I274" s="281"/>
      <c r="J274" s="280" t="str">
        <f>_xlfn.CONCAT(_INSTRUMENT_TAGS[[#This Row],[INITIAL_TAG1]:[INITIAL_TAG2]])</f>
        <v>BB1GS650</v>
      </c>
      <c r="K274" s="280" t="str">
        <f>TRIM(TRIM(_INSTRUMENT_TAGS[[#This Row],[DESC1]])&amp; " " &amp;TRIM(_INSTRUMENT_TAGS[[#This Row],[DESC2]]) &amp; " " &amp; TRIM(_INSTRUMENT_TAGS[[#This Row],[DESC3]]))</f>
        <v>DISC SCREEN BY-PASS DAMPER LIMIT SWITCH BY-PASS POS.</v>
      </c>
    </row>
    <row r="275" spans="1:11" s="282" customFormat="1" x14ac:dyDescent="0.4">
      <c r="A275" s="280" t="s">
        <v>606</v>
      </c>
      <c r="B275" s="280"/>
      <c r="C275" s="280" t="s">
        <v>1934</v>
      </c>
      <c r="D275" s="281"/>
      <c r="E275" s="280" t="str">
        <f>_xlfn.CONCAT(_INSTRUMENT_TAGS[[#This Row],[INITIAL_TAG1]:[INITIAL_TAG2]])</f>
        <v>BB1GS622</v>
      </c>
      <c r="F275" s="280" t="str">
        <f>TRIM(UPPER( MID(_INSTRUMENT_TAGS[[#This Row],[INITIAL_DESC]],1,25)))</f>
        <v>UNLOADING STATION 3,</v>
      </c>
      <c r="G275" s="280" t="str">
        <f>TRIM(UPPER( MID(_INSTRUMENT_TAGS[[#This Row],[INITIAL_DESC]],26,25)))</f>
        <v>BLOCK 3, FEEDER 4, IN</v>
      </c>
      <c r="H275" s="280" t="str">
        <f xml:space="preserve"> TRIM(UPPER( MID(_INSTRUMENT_TAGS[[#This Row],[INITIAL_DESC]],51,25)))</f>
        <v/>
      </c>
      <c r="I275" s="281"/>
      <c r="J275" s="280" t="str">
        <f>_xlfn.CONCAT(_INSTRUMENT_TAGS[[#This Row],[INITIAL_TAG1]:[INITIAL_TAG2]])</f>
        <v>BB1GS622</v>
      </c>
      <c r="K275" s="280" t="str">
        <f>TRIM(TRIM(_INSTRUMENT_TAGS[[#This Row],[DESC1]])&amp; " " &amp;TRIM(_INSTRUMENT_TAGS[[#This Row],[DESC2]]) &amp; " " &amp; TRIM(_INSTRUMENT_TAGS[[#This Row],[DESC3]]))</f>
        <v>UNLOADING STATION 3, BLOCK 3, FEEDER 4, IN</v>
      </c>
    </row>
    <row r="276" spans="1:11" s="282" customFormat="1" x14ac:dyDescent="0.4">
      <c r="A276" s="280" t="s">
        <v>608</v>
      </c>
      <c r="B276" s="280"/>
      <c r="C276" s="280" t="s">
        <v>1935</v>
      </c>
      <c r="D276" s="281"/>
      <c r="E276" s="280" t="str">
        <f>_xlfn.CONCAT(_INSTRUMENT_TAGS[[#This Row],[INITIAL_TAG1]:[INITIAL_TAG2]])</f>
        <v>BB1GS602</v>
      </c>
      <c r="F276" s="280" t="str">
        <f>TRIM(UPPER( MID(_INSTRUMENT_TAGS[[#This Row],[INITIAL_DESC]],1,25)))</f>
        <v>UNLOADING STATION 1,</v>
      </c>
      <c r="G276" s="280" t="str">
        <f>TRIM(UPPER( MID(_INSTRUMENT_TAGS[[#This Row],[INITIAL_DESC]],26,25)))</f>
        <v>BLOCK 1, FEEDER 2, IN</v>
      </c>
      <c r="H276" s="280" t="str">
        <f xml:space="preserve"> TRIM(UPPER( MID(_INSTRUMENT_TAGS[[#This Row],[INITIAL_DESC]],51,25)))</f>
        <v/>
      </c>
      <c r="I276" s="281"/>
      <c r="J276" s="280" t="str">
        <f>_xlfn.CONCAT(_INSTRUMENT_TAGS[[#This Row],[INITIAL_TAG1]:[INITIAL_TAG2]])</f>
        <v>BB1GS602</v>
      </c>
      <c r="K276" s="280" t="str">
        <f>TRIM(TRIM(_INSTRUMENT_TAGS[[#This Row],[DESC1]])&amp; " " &amp;TRIM(_INSTRUMENT_TAGS[[#This Row],[DESC2]]) &amp; " " &amp; TRIM(_INSTRUMENT_TAGS[[#This Row],[DESC3]]))</f>
        <v>UNLOADING STATION 1, BLOCK 1, FEEDER 2, IN</v>
      </c>
    </row>
    <row r="277" spans="1:11" s="282" customFormat="1" x14ac:dyDescent="0.4">
      <c r="A277" s="280" t="s">
        <v>611</v>
      </c>
      <c r="B277" s="280"/>
      <c r="C277" s="280" t="s">
        <v>1936</v>
      </c>
      <c r="D277" s="281"/>
      <c r="E277" s="280" t="str">
        <f>_xlfn.CONCAT(_INSTRUMENT_TAGS[[#This Row],[INITIAL_TAG1]:[INITIAL_TAG2]])</f>
        <v>BB1LS655</v>
      </c>
      <c r="F277" s="280" t="str">
        <f>TRIM(UPPER( MID(_INSTRUMENT_TAGS[[#This Row],[INITIAL_DESC]],1,25)))</f>
        <v>SCRAPER CONVEYOR 2,</v>
      </c>
      <c r="G277" s="280" t="str">
        <f>TRIM(UPPER( MID(_INSTRUMENT_TAGS[[#This Row],[INITIAL_DESC]],26,25)))</f>
        <v>TURNING POINT BLOCKAGE GU</v>
      </c>
      <c r="H277" s="280" t="str">
        <f xml:space="preserve"> TRIM(UPPER( MID(_INSTRUMENT_TAGS[[#This Row],[INITIAL_DESC]],51,25)))</f>
        <v>ARD</v>
      </c>
      <c r="I277" s="281"/>
      <c r="J277" s="280" t="str">
        <f>_xlfn.CONCAT(_INSTRUMENT_TAGS[[#This Row],[INITIAL_TAG1]:[INITIAL_TAG2]])</f>
        <v>BB1LS655</v>
      </c>
      <c r="K277" s="280" t="str">
        <f>TRIM(TRIM(_INSTRUMENT_TAGS[[#This Row],[DESC1]])&amp; " " &amp;TRIM(_INSTRUMENT_TAGS[[#This Row],[DESC2]]) &amp; " " &amp; TRIM(_INSTRUMENT_TAGS[[#This Row],[DESC3]]))</f>
        <v>SCRAPER CONVEYOR 2, TURNING POINT BLOCKAGE GU ARD</v>
      </c>
    </row>
    <row r="278" spans="1:11" s="282" customFormat="1" x14ac:dyDescent="0.4">
      <c r="A278" s="280" t="s">
        <v>614</v>
      </c>
      <c r="B278" s="280"/>
      <c r="C278" s="280" t="s">
        <v>1937</v>
      </c>
      <c r="D278" s="281"/>
      <c r="E278" s="280" t="str">
        <f>_xlfn.CONCAT(_INSTRUMENT_TAGS[[#This Row],[INITIAL_TAG1]:[INITIAL_TAG2]])</f>
        <v>BB1GS607</v>
      </c>
      <c r="F278" s="280" t="str">
        <f>TRIM(UPPER( MID(_INSTRUMENT_TAGS[[#This Row],[INITIAL_DESC]],1,25)))</f>
        <v>UNLOADING STATION 1,</v>
      </c>
      <c r="G278" s="280" t="str">
        <f>TRIM(UPPER( MID(_INSTRUMENT_TAGS[[#This Row],[INITIAL_DESC]],26,25)))</f>
        <v>BLOCK 1, FEEDER 4, OUT</v>
      </c>
      <c r="H278" s="280" t="str">
        <f xml:space="preserve"> TRIM(UPPER( MID(_INSTRUMENT_TAGS[[#This Row],[INITIAL_DESC]],51,25)))</f>
        <v/>
      </c>
      <c r="I278" s="281"/>
      <c r="J278" s="280" t="str">
        <f>_xlfn.CONCAT(_INSTRUMENT_TAGS[[#This Row],[INITIAL_TAG1]:[INITIAL_TAG2]])</f>
        <v>BB1GS607</v>
      </c>
      <c r="K278" s="280" t="str">
        <f>TRIM(TRIM(_INSTRUMENT_TAGS[[#This Row],[DESC1]])&amp; " " &amp;TRIM(_INSTRUMENT_TAGS[[#This Row],[DESC2]]) &amp; " " &amp; TRIM(_INSTRUMENT_TAGS[[#This Row],[DESC3]]))</f>
        <v>UNLOADING STATION 1, BLOCK 1, FEEDER 4, OUT</v>
      </c>
    </row>
    <row r="279" spans="1:11" s="282" customFormat="1" x14ac:dyDescent="0.4">
      <c r="A279" s="280" t="s">
        <v>617</v>
      </c>
      <c r="B279" s="280"/>
      <c r="C279" s="280" t="s">
        <v>1938</v>
      </c>
      <c r="D279" s="281"/>
      <c r="E279" s="280" t="str">
        <f>_xlfn.CONCAT(_INSTRUMENT_TAGS[[#This Row],[INITIAL_TAG1]:[INITIAL_TAG2]])</f>
        <v>BB1GS605</v>
      </c>
      <c r="F279" s="280" t="str">
        <f>TRIM(UPPER( MID(_INSTRUMENT_TAGS[[#This Row],[INITIAL_DESC]],1,25)))</f>
        <v>UNLOADING STATION 1,</v>
      </c>
      <c r="G279" s="280" t="str">
        <f>TRIM(UPPER( MID(_INSTRUMENT_TAGS[[#This Row],[INITIAL_DESC]],26,25)))</f>
        <v>BLOCK 1, FEEDER 3, OUT</v>
      </c>
      <c r="H279" s="280" t="str">
        <f xml:space="preserve"> TRIM(UPPER( MID(_INSTRUMENT_TAGS[[#This Row],[INITIAL_DESC]],51,25)))</f>
        <v/>
      </c>
      <c r="I279" s="281"/>
      <c r="J279" s="280" t="str">
        <f>_xlfn.CONCAT(_INSTRUMENT_TAGS[[#This Row],[INITIAL_TAG1]:[INITIAL_TAG2]])</f>
        <v>BB1GS605</v>
      </c>
      <c r="K279" s="280" t="str">
        <f>TRIM(TRIM(_INSTRUMENT_TAGS[[#This Row],[DESC1]])&amp; " " &amp;TRIM(_INSTRUMENT_TAGS[[#This Row],[DESC2]]) &amp; " " &amp; TRIM(_INSTRUMENT_TAGS[[#This Row],[DESC3]]))</f>
        <v>UNLOADING STATION 1, BLOCK 1, FEEDER 3, OUT</v>
      </c>
    </row>
    <row r="280" spans="1:11" s="282" customFormat="1" x14ac:dyDescent="0.4">
      <c r="A280" s="280" t="s">
        <v>620</v>
      </c>
      <c r="B280" s="280"/>
      <c r="C280" s="280" t="s">
        <v>1939</v>
      </c>
      <c r="D280" s="281"/>
      <c r="E280" s="280" t="str">
        <f>_xlfn.CONCAT(_INSTRUMENT_TAGS[[#This Row],[INITIAL_TAG1]:[INITIAL_TAG2]])</f>
        <v>BB1LS652</v>
      </c>
      <c r="F280" s="280" t="str">
        <f>TRIM(UPPER( MID(_INSTRUMENT_TAGS[[#This Row],[INITIAL_DESC]],1,25)))</f>
        <v>UNLOADING STATION 2,</v>
      </c>
      <c r="G280" s="280" t="str">
        <f>TRIM(UPPER( MID(_INSTRUMENT_TAGS[[#This Row],[INITIAL_DESC]],26,25)))</f>
        <v>BLOCK 2, BLOCKAGE GUARD</v>
      </c>
      <c r="H280" s="280" t="str">
        <f xml:space="preserve"> TRIM(UPPER( MID(_INSTRUMENT_TAGS[[#This Row],[INITIAL_DESC]],51,25)))</f>
        <v/>
      </c>
      <c r="I280" s="281"/>
      <c r="J280" s="280" t="str">
        <f>_xlfn.CONCAT(_INSTRUMENT_TAGS[[#This Row],[INITIAL_TAG1]:[INITIAL_TAG2]])</f>
        <v>BB1LS652</v>
      </c>
      <c r="K280" s="280" t="str">
        <f>TRIM(TRIM(_INSTRUMENT_TAGS[[#This Row],[DESC1]])&amp; " " &amp;TRIM(_INSTRUMENT_TAGS[[#This Row],[DESC2]]) &amp; " " &amp; TRIM(_INSTRUMENT_TAGS[[#This Row],[DESC3]]))</f>
        <v>UNLOADING STATION 2, BLOCK 2, BLOCKAGE GUARD</v>
      </c>
    </row>
    <row r="281" spans="1:11" s="282" customFormat="1" x14ac:dyDescent="0.4">
      <c r="A281" s="280" t="s">
        <v>622</v>
      </c>
      <c r="B281" s="280"/>
      <c r="C281" s="280" t="s">
        <v>1940</v>
      </c>
      <c r="D281" s="281"/>
      <c r="E281" s="280" t="str">
        <f>_xlfn.CONCAT(_INSTRUMENT_TAGS[[#This Row],[INITIAL_TAG1]:[INITIAL_TAG2]])</f>
        <v>BB1GS601</v>
      </c>
      <c r="F281" s="280" t="str">
        <f>TRIM(UPPER( MID(_INSTRUMENT_TAGS[[#This Row],[INITIAL_DESC]],1,25)))</f>
        <v>UNLOADING STATION 1,</v>
      </c>
      <c r="G281" s="280" t="str">
        <f>TRIM(UPPER( MID(_INSTRUMENT_TAGS[[#This Row],[INITIAL_DESC]],26,25)))</f>
        <v>BLOCK 1, FEEDER 1, OUT</v>
      </c>
      <c r="H281" s="280" t="str">
        <f xml:space="preserve"> TRIM(UPPER( MID(_INSTRUMENT_TAGS[[#This Row],[INITIAL_DESC]],51,25)))</f>
        <v/>
      </c>
      <c r="I281" s="281"/>
      <c r="J281" s="280" t="str">
        <f>_xlfn.CONCAT(_INSTRUMENT_TAGS[[#This Row],[INITIAL_TAG1]:[INITIAL_TAG2]])</f>
        <v>BB1GS601</v>
      </c>
      <c r="K281" s="280" t="str">
        <f>TRIM(TRIM(_INSTRUMENT_TAGS[[#This Row],[DESC1]])&amp; " " &amp;TRIM(_INSTRUMENT_TAGS[[#This Row],[DESC2]]) &amp; " " &amp; TRIM(_INSTRUMENT_TAGS[[#This Row],[DESC3]]))</f>
        <v>UNLOADING STATION 1, BLOCK 1, FEEDER 1, OUT</v>
      </c>
    </row>
    <row r="282" spans="1:11" s="282" customFormat="1" x14ac:dyDescent="0.4">
      <c r="A282" s="280" t="s">
        <v>625</v>
      </c>
      <c r="B282" s="280"/>
      <c r="C282" s="280" t="s">
        <v>1941</v>
      </c>
      <c r="D282" s="281"/>
      <c r="E282" s="280" t="str">
        <f>_xlfn.CONCAT(_INSTRUMENT_TAGS[[#This Row],[INITIAL_TAG1]:[INITIAL_TAG2]])</f>
        <v>BB1LS608</v>
      </c>
      <c r="F282" s="280" t="str">
        <f>TRIM(UPPER( MID(_INSTRUMENT_TAGS[[#This Row],[INITIAL_DESC]],1,25)))</f>
        <v>HYDRAULICS UNIT 1,</v>
      </c>
      <c r="G282" s="280" t="str">
        <f>TRIM(UPPER( MID(_INSTRUMENT_TAGS[[#This Row],[INITIAL_DESC]],26,25)))</f>
        <v>LOW OIL LEVEL ALARM</v>
      </c>
      <c r="H282" s="280" t="str">
        <f xml:space="preserve"> TRIM(UPPER( MID(_INSTRUMENT_TAGS[[#This Row],[INITIAL_DESC]],51,25)))</f>
        <v/>
      </c>
      <c r="I282" s="281"/>
      <c r="J282" s="280" t="str">
        <f>_xlfn.CONCAT(_INSTRUMENT_TAGS[[#This Row],[INITIAL_TAG1]:[INITIAL_TAG2]])</f>
        <v>BB1LS608</v>
      </c>
      <c r="K282" s="280" t="str">
        <f>TRIM(TRIM(_INSTRUMENT_TAGS[[#This Row],[DESC1]])&amp; " " &amp;TRIM(_INSTRUMENT_TAGS[[#This Row],[DESC2]]) &amp; " " &amp; TRIM(_INSTRUMENT_TAGS[[#This Row],[DESC3]]))</f>
        <v>HYDRAULICS UNIT 1, LOW OIL LEVEL ALARM</v>
      </c>
    </row>
    <row r="283" spans="1:11" s="282" customFormat="1" x14ac:dyDescent="0.4">
      <c r="A283" s="280" t="s">
        <v>628</v>
      </c>
      <c r="B283" s="280"/>
      <c r="C283" s="280" t="s">
        <v>1942</v>
      </c>
      <c r="D283" s="281"/>
      <c r="E283" s="280" t="str">
        <f>_xlfn.CONCAT(_INSTRUMENT_TAGS[[#This Row],[INITIAL_TAG1]:[INITIAL_TAG2]])</f>
        <v>BB1LS656</v>
      </c>
      <c r="F283" s="280" t="str">
        <f>TRIM(UPPER( MID(_INSTRUMENT_TAGS[[#This Row],[INITIAL_DESC]],1,25)))</f>
        <v>SCRAPER CONVEYOR 2,</v>
      </c>
      <c r="G283" s="280" t="str">
        <f>TRIM(UPPER( MID(_INSTRUMENT_TAGS[[#This Row],[INITIAL_DESC]],26,25)))</f>
        <v>FUEL SILO SIDE</v>
      </c>
      <c r="H283" s="280" t="str">
        <f xml:space="preserve"> TRIM(UPPER( MID(_INSTRUMENT_TAGS[[#This Row],[INITIAL_DESC]],51,25)))</f>
        <v>BLOCKAGE GUARD</v>
      </c>
      <c r="I283" s="281"/>
      <c r="J283" s="280" t="str">
        <f>_xlfn.CONCAT(_INSTRUMENT_TAGS[[#This Row],[INITIAL_TAG1]:[INITIAL_TAG2]])</f>
        <v>BB1LS656</v>
      </c>
      <c r="K283" s="280" t="str">
        <f>TRIM(TRIM(_INSTRUMENT_TAGS[[#This Row],[DESC1]])&amp; " " &amp;TRIM(_INSTRUMENT_TAGS[[#This Row],[DESC2]]) &amp; " " &amp; TRIM(_INSTRUMENT_TAGS[[#This Row],[DESC3]]))</f>
        <v>SCRAPER CONVEYOR 2, FUEL SILO SIDE BLOCKAGE GUARD</v>
      </c>
    </row>
    <row r="284" spans="1:11" s="282" customFormat="1" x14ac:dyDescent="0.4">
      <c r="A284" s="280" t="s">
        <v>631</v>
      </c>
      <c r="B284" s="280"/>
      <c r="C284" s="280" t="s">
        <v>1943</v>
      </c>
      <c r="D284" s="281"/>
      <c r="E284" s="280" t="str">
        <f>_xlfn.CONCAT(_INSTRUMENT_TAGS[[#This Row],[INITIAL_TAG1]:[INITIAL_TAG2]])</f>
        <v>BB1LS600</v>
      </c>
      <c r="F284" s="280" t="str">
        <f>TRIM(UPPER( MID(_INSTRUMENT_TAGS[[#This Row],[INITIAL_DESC]],1,25)))</f>
        <v>HYDRAULICS UNIT 1,</v>
      </c>
      <c r="G284" s="280" t="str">
        <f>TRIM(UPPER( MID(_INSTRUMENT_TAGS[[#This Row],[INITIAL_DESC]],26,25)))</f>
        <v>LEAKING POOL</v>
      </c>
      <c r="H284" s="280" t="str">
        <f xml:space="preserve"> TRIM(UPPER( MID(_INSTRUMENT_TAGS[[#This Row],[INITIAL_DESC]],51,25)))</f>
        <v>LIMIT SWITCH</v>
      </c>
      <c r="I284" s="281"/>
      <c r="J284" s="280" t="str">
        <f>_xlfn.CONCAT(_INSTRUMENT_TAGS[[#This Row],[INITIAL_TAG1]:[INITIAL_TAG2]])</f>
        <v>BB1LS600</v>
      </c>
      <c r="K284" s="280" t="str">
        <f>TRIM(TRIM(_INSTRUMENT_TAGS[[#This Row],[DESC1]])&amp; " " &amp;TRIM(_INSTRUMENT_TAGS[[#This Row],[DESC2]]) &amp; " " &amp; TRIM(_INSTRUMENT_TAGS[[#This Row],[DESC3]]))</f>
        <v>HYDRAULICS UNIT 1, LEAKING POOL LIMIT SWITCH</v>
      </c>
    </row>
    <row r="285" spans="1:11" s="282" customFormat="1" x14ac:dyDescent="0.4">
      <c r="A285" s="280" t="s">
        <v>634</v>
      </c>
      <c r="B285" s="280"/>
      <c r="C285" s="280" t="s">
        <v>1944</v>
      </c>
      <c r="D285" s="281"/>
      <c r="E285" s="280" t="str">
        <f>_xlfn.CONCAT(_INSTRUMENT_TAGS[[#This Row],[INITIAL_TAG1]:[INITIAL_TAG2]])</f>
        <v>BB1GS609</v>
      </c>
      <c r="F285" s="280" t="str">
        <f>TRIM(UPPER( MID(_INSTRUMENT_TAGS[[#This Row],[INITIAL_DESC]],1,25)))</f>
        <v>UNLOADING STATION 2,</v>
      </c>
      <c r="G285" s="280" t="str">
        <f>TRIM(UPPER( MID(_INSTRUMENT_TAGS[[#This Row],[INITIAL_DESC]],26,25)))</f>
        <v>BLOCK 2, FEEDER 1, OUT</v>
      </c>
      <c r="H285" s="280" t="str">
        <f xml:space="preserve"> TRIM(UPPER( MID(_INSTRUMENT_TAGS[[#This Row],[INITIAL_DESC]],51,25)))</f>
        <v/>
      </c>
      <c r="I285" s="281"/>
      <c r="J285" s="280" t="str">
        <f>_xlfn.CONCAT(_INSTRUMENT_TAGS[[#This Row],[INITIAL_TAG1]:[INITIAL_TAG2]])</f>
        <v>BB1GS609</v>
      </c>
      <c r="K285" s="280" t="str">
        <f>TRIM(TRIM(_INSTRUMENT_TAGS[[#This Row],[DESC1]])&amp; " " &amp;TRIM(_INSTRUMENT_TAGS[[#This Row],[DESC2]]) &amp; " " &amp; TRIM(_INSTRUMENT_TAGS[[#This Row],[DESC3]]))</f>
        <v>UNLOADING STATION 2, BLOCK 2, FEEDER 1, OUT</v>
      </c>
    </row>
    <row r="286" spans="1:11" s="282" customFormat="1" x14ac:dyDescent="0.4">
      <c r="A286" s="280" t="s">
        <v>636</v>
      </c>
      <c r="B286" s="280"/>
      <c r="C286" s="280" t="s">
        <v>1945</v>
      </c>
      <c r="D286" s="281"/>
      <c r="E286" s="280" t="str">
        <f>_xlfn.CONCAT(_INSTRUMENT_TAGS[[#This Row],[INITIAL_TAG1]:[INITIAL_TAG2]])</f>
        <v>BB1LS650</v>
      </c>
      <c r="F286" s="280" t="str">
        <f>TRIM(UPPER( MID(_INSTRUMENT_TAGS[[#This Row],[INITIAL_DESC]],1,25)))</f>
        <v>SCRAPER CONVEYOR 1</v>
      </c>
      <c r="G286" s="280" t="str">
        <f>TRIM(UPPER( MID(_INSTRUMENT_TAGS[[#This Row],[INITIAL_DESC]],26,25)))</f>
        <v>BED HEIGHT LEVEL SWITCH</v>
      </c>
      <c r="H286" s="280" t="str">
        <f xml:space="preserve"> TRIM(UPPER( MID(_INSTRUMENT_TAGS[[#This Row],[INITIAL_DESC]],51,25)))</f>
        <v/>
      </c>
      <c r="I286" s="281"/>
      <c r="J286" s="280" t="str">
        <f>_xlfn.CONCAT(_INSTRUMENT_TAGS[[#This Row],[INITIAL_TAG1]:[INITIAL_TAG2]])</f>
        <v>BB1LS650</v>
      </c>
      <c r="K286" s="280" t="str">
        <f>TRIM(TRIM(_INSTRUMENT_TAGS[[#This Row],[DESC1]])&amp; " " &amp;TRIM(_INSTRUMENT_TAGS[[#This Row],[DESC2]]) &amp; " " &amp; TRIM(_INSTRUMENT_TAGS[[#This Row],[DESC3]]))</f>
        <v>SCRAPER CONVEYOR 1 BED HEIGHT LEVEL SWITCH</v>
      </c>
    </row>
    <row r="287" spans="1:11" s="282" customFormat="1" x14ac:dyDescent="0.4">
      <c r="A287" s="280" t="s">
        <v>639</v>
      </c>
      <c r="B287" s="280"/>
      <c r="C287" s="280" t="s">
        <v>1946</v>
      </c>
      <c r="D287" s="281"/>
      <c r="E287" s="280" t="str">
        <f>_xlfn.CONCAT(_INSTRUMENT_TAGS[[#This Row],[INITIAL_TAG1]:[INITIAL_TAG2]])</f>
        <v>BB1GS617</v>
      </c>
      <c r="F287" s="280" t="str">
        <f>TRIM(UPPER( MID(_INSTRUMENT_TAGS[[#This Row],[INITIAL_DESC]],1,25)))</f>
        <v>UNLOADING STATION 3,</v>
      </c>
      <c r="G287" s="280" t="str">
        <f>TRIM(UPPER( MID(_INSTRUMENT_TAGS[[#This Row],[INITIAL_DESC]],26,25)))</f>
        <v>BLOCK 3, FEEDER 1, OUT</v>
      </c>
      <c r="H287" s="280" t="str">
        <f xml:space="preserve"> TRIM(UPPER( MID(_INSTRUMENT_TAGS[[#This Row],[INITIAL_DESC]],51,25)))</f>
        <v/>
      </c>
      <c r="I287" s="281"/>
      <c r="J287" s="280" t="str">
        <f>_xlfn.CONCAT(_INSTRUMENT_TAGS[[#This Row],[INITIAL_TAG1]:[INITIAL_TAG2]])</f>
        <v>BB1GS617</v>
      </c>
      <c r="K287" s="280" t="str">
        <f>TRIM(TRIM(_INSTRUMENT_TAGS[[#This Row],[DESC1]])&amp; " " &amp;TRIM(_INSTRUMENT_TAGS[[#This Row],[DESC2]]) &amp; " " &amp; TRIM(_INSTRUMENT_TAGS[[#This Row],[DESC3]]))</f>
        <v>UNLOADING STATION 3, BLOCK 3, FEEDER 1, OUT</v>
      </c>
    </row>
    <row r="288" spans="1:11" s="282" customFormat="1" x14ac:dyDescent="0.4">
      <c r="A288" s="280" t="s">
        <v>641</v>
      </c>
      <c r="B288" s="280"/>
      <c r="C288" s="280" t="s">
        <v>1947</v>
      </c>
      <c r="D288" s="281"/>
      <c r="E288" s="280" t="str">
        <f>_xlfn.CONCAT(_INSTRUMENT_TAGS[[#This Row],[INITIAL_TAG1]:[INITIAL_TAG2]])</f>
        <v>BB1LS651</v>
      </c>
      <c r="F288" s="280" t="str">
        <f>TRIM(UPPER( MID(_INSTRUMENT_TAGS[[#This Row],[INITIAL_DESC]],1,25)))</f>
        <v>UNLOADING STATION 3,</v>
      </c>
      <c r="G288" s="280" t="str">
        <f>TRIM(UPPER( MID(_INSTRUMENT_TAGS[[#This Row],[INITIAL_DESC]],26,25)))</f>
        <v>BLOCK 3, BLOCKAGE GUARD</v>
      </c>
      <c r="H288" s="280" t="str">
        <f xml:space="preserve"> TRIM(UPPER( MID(_INSTRUMENT_TAGS[[#This Row],[INITIAL_DESC]],51,25)))</f>
        <v/>
      </c>
      <c r="I288" s="281"/>
      <c r="J288" s="280" t="str">
        <f>_xlfn.CONCAT(_INSTRUMENT_TAGS[[#This Row],[INITIAL_TAG1]:[INITIAL_TAG2]])</f>
        <v>BB1LS651</v>
      </c>
      <c r="K288" s="280" t="str">
        <f>TRIM(TRIM(_INSTRUMENT_TAGS[[#This Row],[DESC1]])&amp; " " &amp;TRIM(_INSTRUMENT_TAGS[[#This Row],[DESC2]]) &amp; " " &amp; TRIM(_INSTRUMENT_TAGS[[#This Row],[DESC3]]))</f>
        <v>UNLOADING STATION 3, BLOCK 3, BLOCKAGE GUARD</v>
      </c>
    </row>
    <row r="289" spans="1:11" s="282" customFormat="1" x14ac:dyDescent="0.4">
      <c r="A289" s="280" t="s">
        <v>644</v>
      </c>
      <c r="B289" s="280"/>
      <c r="C289" s="280" t="s">
        <v>1948</v>
      </c>
      <c r="D289" s="281"/>
      <c r="E289" s="280" t="str">
        <f>_xlfn.CONCAT(_INSTRUMENT_TAGS[[#This Row],[INITIAL_TAG1]:[INITIAL_TAG2]])</f>
        <v>BB1GS612</v>
      </c>
      <c r="F289" s="280" t="str">
        <f>TRIM(UPPER( MID(_INSTRUMENT_TAGS[[#This Row],[INITIAL_DESC]],1,25)))</f>
        <v>UNLOADING STATION 2,</v>
      </c>
      <c r="G289" s="280" t="str">
        <f>TRIM(UPPER( MID(_INSTRUMENT_TAGS[[#This Row],[INITIAL_DESC]],26,25)))</f>
        <v>BLOCK 2, FEEDER 3, IN</v>
      </c>
      <c r="H289" s="280" t="str">
        <f xml:space="preserve"> TRIM(UPPER( MID(_INSTRUMENT_TAGS[[#This Row],[INITIAL_DESC]],51,25)))</f>
        <v/>
      </c>
      <c r="I289" s="281"/>
      <c r="J289" s="280" t="str">
        <f>_xlfn.CONCAT(_INSTRUMENT_TAGS[[#This Row],[INITIAL_TAG1]:[INITIAL_TAG2]])</f>
        <v>BB1GS612</v>
      </c>
      <c r="K289" s="280" t="str">
        <f>TRIM(TRIM(_INSTRUMENT_TAGS[[#This Row],[DESC1]])&amp; " " &amp;TRIM(_INSTRUMENT_TAGS[[#This Row],[DESC2]]) &amp; " " &amp; TRIM(_INSTRUMENT_TAGS[[#This Row],[DESC3]]))</f>
        <v>UNLOADING STATION 2, BLOCK 2, FEEDER 3, IN</v>
      </c>
    </row>
    <row r="290" spans="1:11" s="282" customFormat="1" x14ac:dyDescent="0.4">
      <c r="A290" s="280" t="s">
        <v>647</v>
      </c>
      <c r="B290" s="280"/>
      <c r="C290" s="280" t="s">
        <v>1949</v>
      </c>
      <c r="D290" s="281"/>
      <c r="E290" s="280" t="str">
        <f>_xlfn.CONCAT(_INSTRUMENT_TAGS[[#This Row],[INITIAL_TAG1]:[INITIAL_TAG2]])</f>
        <v>BB1LS654</v>
      </c>
      <c r="F290" s="280" t="str">
        <f>TRIM(UPPER( MID(_INSTRUMENT_TAGS[[#This Row],[INITIAL_DESC]],1,25)))</f>
        <v>SCRAPER CONVEYOR 1,</v>
      </c>
      <c r="G290" s="280" t="str">
        <f>TRIM(UPPER( MID(_INSTRUMENT_TAGS[[#This Row],[INITIAL_DESC]],26,25)))</f>
        <v>BLOCKAGE GUARD</v>
      </c>
      <c r="H290" s="280" t="str">
        <f xml:space="preserve"> TRIM(UPPER( MID(_INSTRUMENT_TAGS[[#This Row],[INITIAL_DESC]],51,25)))</f>
        <v/>
      </c>
      <c r="I290" s="281"/>
      <c r="J290" s="280" t="str">
        <f>_xlfn.CONCAT(_INSTRUMENT_TAGS[[#This Row],[INITIAL_TAG1]:[INITIAL_TAG2]])</f>
        <v>BB1LS654</v>
      </c>
      <c r="K290" s="280" t="str">
        <f>TRIM(TRIM(_INSTRUMENT_TAGS[[#This Row],[DESC1]])&amp; " " &amp;TRIM(_INSTRUMENT_TAGS[[#This Row],[DESC2]]) &amp; " " &amp; TRIM(_INSTRUMENT_TAGS[[#This Row],[DESC3]]))</f>
        <v>SCRAPER CONVEYOR 1, BLOCKAGE GUARD</v>
      </c>
    </row>
    <row r="291" spans="1:11" s="282" customFormat="1" x14ac:dyDescent="0.4">
      <c r="A291" s="280" t="s">
        <v>650</v>
      </c>
      <c r="B291" s="280"/>
      <c r="C291" s="280" t="s">
        <v>1950</v>
      </c>
      <c r="D291" s="281"/>
      <c r="E291" s="280" t="str">
        <f>_xlfn.CONCAT(_INSTRUMENT_TAGS[[#This Row],[INITIAL_TAG1]:[INITIAL_TAG2]])</f>
        <v>BB1GS613</v>
      </c>
      <c r="F291" s="280" t="str">
        <f>TRIM(UPPER( MID(_INSTRUMENT_TAGS[[#This Row],[INITIAL_DESC]],1,25)))</f>
        <v>UNLOADING STATION 2,</v>
      </c>
      <c r="G291" s="280" t="str">
        <f>TRIM(UPPER( MID(_INSTRUMENT_TAGS[[#This Row],[INITIAL_DESC]],26,25)))</f>
        <v>BLOCK 2, FEEDER 3, OUT</v>
      </c>
      <c r="H291" s="280" t="str">
        <f xml:space="preserve"> TRIM(UPPER( MID(_INSTRUMENT_TAGS[[#This Row],[INITIAL_DESC]],51,25)))</f>
        <v/>
      </c>
      <c r="I291" s="281"/>
      <c r="J291" s="280" t="str">
        <f>_xlfn.CONCAT(_INSTRUMENT_TAGS[[#This Row],[INITIAL_TAG1]:[INITIAL_TAG2]])</f>
        <v>BB1GS613</v>
      </c>
      <c r="K291" s="280" t="str">
        <f>TRIM(TRIM(_INSTRUMENT_TAGS[[#This Row],[DESC1]])&amp; " " &amp;TRIM(_INSTRUMENT_TAGS[[#This Row],[DESC2]]) &amp; " " &amp; TRIM(_INSTRUMENT_TAGS[[#This Row],[DESC3]]))</f>
        <v>UNLOADING STATION 2, BLOCK 2, FEEDER 3, OUT</v>
      </c>
    </row>
    <row r="292" spans="1:11" s="282" customFormat="1" x14ac:dyDescent="0.4">
      <c r="A292" s="280" t="s">
        <v>653</v>
      </c>
      <c r="B292" s="280"/>
      <c r="C292" s="280" t="s">
        <v>1951</v>
      </c>
      <c r="D292" s="281"/>
      <c r="E292" s="280" t="str">
        <f>_xlfn.CONCAT(_INSTRUMENT_TAGS[[#This Row],[INITIAL_TAG1]:[INITIAL_TAG2]])</f>
        <v>BB1GS620</v>
      </c>
      <c r="F292" s="280" t="str">
        <f>TRIM(UPPER( MID(_INSTRUMENT_TAGS[[#This Row],[INITIAL_DESC]],1,25)))</f>
        <v>UNLOADING STATION 3,</v>
      </c>
      <c r="G292" s="280" t="str">
        <f>TRIM(UPPER( MID(_INSTRUMENT_TAGS[[#This Row],[INITIAL_DESC]],26,25)))</f>
        <v>BLOCK 3, FEEDER 3, IN</v>
      </c>
      <c r="H292" s="280" t="str">
        <f xml:space="preserve"> TRIM(UPPER( MID(_INSTRUMENT_TAGS[[#This Row],[INITIAL_DESC]],51,25)))</f>
        <v/>
      </c>
      <c r="I292" s="281"/>
      <c r="J292" s="280" t="str">
        <f>_xlfn.CONCAT(_INSTRUMENT_TAGS[[#This Row],[INITIAL_TAG1]:[INITIAL_TAG2]])</f>
        <v>BB1GS620</v>
      </c>
      <c r="K292" s="280" t="str">
        <f>TRIM(TRIM(_INSTRUMENT_TAGS[[#This Row],[DESC1]])&amp; " " &amp;TRIM(_INSTRUMENT_TAGS[[#This Row],[DESC2]]) &amp; " " &amp; TRIM(_INSTRUMENT_TAGS[[#This Row],[DESC3]]))</f>
        <v>UNLOADING STATION 3, BLOCK 3, FEEDER 3, IN</v>
      </c>
    </row>
    <row r="293" spans="1:11" s="282" customFormat="1" x14ac:dyDescent="0.4">
      <c r="A293" s="280" t="s">
        <v>656</v>
      </c>
      <c r="B293" s="280"/>
      <c r="C293" s="280" t="s">
        <v>1952</v>
      </c>
      <c r="D293" s="281"/>
      <c r="E293" s="280" t="str">
        <f>_xlfn.CONCAT(_INSTRUMENT_TAGS[[#This Row],[INITIAL_TAG1]:[INITIAL_TAG2]])</f>
        <v>BB1GS618</v>
      </c>
      <c r="F293" s="280" t="str">
        <f>TRIM(UPPER( MID(_INSTRUMENT_TAGS[[#This Row],[INITIAL_DESC]],1,25)))</f>
        <v>UNLOADING STATION 3,</v>
      </c>
      <c r="G293" s="280" t="str">
        <f>TRIM(UPPER( MID(_INSTRUMENT_TAGS[[#This Row],[INITIAL_DESC]],26,25)))</f>
        <v>BLOCK 3, FEEDER 2, IN</v>
      </c>
      <c r="H293" s="280" t="str">
        <f xml:space="preserve"> TRIM(UPPER( MID(_INSTRUMENT_TAGS[[#This Row],[INITIAL_DESC]],51,25)))</f>
        <v/>
      </c>
      <c r="I293" s="281"/>
      <c r="J293" s="280" t="str">
        <f>_xlfn.CONCAT(_INSTRUMENT_TAGS[[#This Row],[INITIAL_TAG1]:[INITIAL_TAG2]])</f>
        <v>BB1GS618</v>
      </c>
      <c r="K293" s="280" t="str">
        <f>TRIM(TRIM(_INSTRUMENT_TAGS[[#This Row],[DESC1]])&amp; " " &amp;TRIM(_INSTRUMENT_TAGS[[#This Row],[DESC2]]) &amp; " " &amp; TRIM(_INSTRUMENT_TAGS[[#This Row],[DESC3]]))</f>
        <v>UNLOADING STATION 3, BLOCK 3, FEEDER 2, IN</v>
      </c>
    </row>
    <row r="294" spans="1:11" s="282" customFormat="1" x14ac:dyDescent="0.4">
      <c r="A294" s="280" t="s">
        <v>714</v>
      </c>
      <c r="B294" s="280"/>
      <c r="C294" s="280" t="s">
        <v>1953</v>
      </c>
      <c r="D294" s="281"/>
      <c r="E294" s="280" t="str">
        <f>_xlfn.CONCAT(_INSTRUMENT_TAGS[[#This Row],[INITIAL_TAG1]:[INITIAL_TAG2]])</f>
        <v>BB1PS600</v>
      </c>
      <c r="F294" s="280" t="str">
        <f>TRIM(UPPER( MID(_INSTRUMENT_TAGS[[#This Row],[INITIAL_DESC]],1,25)))</f>
        <v>HYDRAULICS UNIT 1,</v>
      </c>
      <c r="G294" s="280" t="str">
        <f>TRIM(UPPER( MID(_INSTRUMENT_TAGS[[#This Row],[INITIAL_DESC]],26,25)))</f>
        <v>BLOCK 1, PRESSURE SWITCH</v>
      </c>
      <c r="H294" s="280" t="str">
        <f xml:space="preserve"> TRIM(UPPER( MID(_INSTRUMENT_TAGS[[#This Row],[INITIAL_DESC]],51,25)))</f>
        <v/>
      </c>
      <c r="I294" s="281"/>
      <c r="J294" s="280" t="str">
        <f>_xlfn.CONCAT(_INSTRUMENT_TAGS[[#This Row],[INITIAL_TAG1]:[INITIAL_TAG2]])</f>
        <v>BB1PS600</v>
      </c>
      <c r="K294" s="280" t="str">
        <f>TRIM(TRIM(_INSTRUMENT_TAGS[[#This Row],[DESC1]])&amp; " " &amp;TRIM(_INSTRUMENT_TAGS[[#This Row],[DESC2]]) &amp; " " &amp; TRIM(_INSTRUMENT_TAGS[[#This Row],[DESC3]]))</f>
        <v>HYDRAULICS UNIT 1, BLOCK 1, PRESSURE SWITCH</v>
      </c>
    </row>
    <row r="295" spans="1:11" s="282" customFormat="1" x14ac:dyDescent="0.4">
      <c r="A295" s="280" t="s">
        <v>660</v>
      </c>
      <c r="B295" s="280"/>
      <c r="C295" s="280" t="s">
        <v>1954</v>
      </c>
      <c r="D295" s="281"/>
      <c r="E295" s="280" t="str">
        <f>_xlfn.CONCAT(_INSTRUMENT_TAGS[[#This Row],[INITIAL_TAG1]:[INITIAL_TAG2]])</f>
        <v>BB1GS608</v>
      </c>
      <c r="F295" s="280" t="str">
        <f>TRIM(UPPER( MID(_INSTRUMENT_TAGS[[#This Row],[INITIAL_DESC]],1,25)))</f>
        <v>UNLOADING STATION 2,</v>
      </c>
      <c r="G295" s="280" t="str">
        <f>TRIM(UPPER( MID(_INSTRUMENT_TAGS[[#This Row],[INITIAL_DESC]],26,25)))</f>
        <v>BLOCK 2, FEEDER 1, IN</v>
      </c>
      <c r="H295" s="280" t="str">
        <f xml:space="preserve"> TRIM(UPPER( MID(_INSTRUMENT_TAGS[[#This Row],[INITIAL_DESC]],51,25)))</f>
        <v/>
      </c>
      <c r="I295" s="281"/>
      <c r="J295" s="280" t="str">
        <f>_xlfn.CONCAT(_INSTRUMENT_TAGS[[#This Row],[INITIAL_TAG1]:[INITIAL_TAG2]])</f>
        <v>BB1GS608</v>
      </c>
      <c r="K295" s="280" t="str">
        <f>TRIM(TRIM(_INSTRUMENT_TAGS[[#This Row],[DESC1]])&amp; " " &amp;TRIM(_INSTRUMENT_TAGS[[#This Row],[DESC2]]) &amp; " " &amp; TRIM(_INSTRUMENT_TAGS[[#This Row],[DESC3]]))</f>
        <v>UNLOADING STATION 2, BLOCK 2, FEEDER 1, IN</v>
      </c>
    </row>
    <row r="296" spans="1:11" s="282" customFormat="1" x14ac:dyDescent="0.4">
      <c r="A296" s="280" t="s">
        <v>663</v>
      </c>
      <c r="B296" s="280"/>
      <c r="C296" s="280" t="s">
        <v>1955</v>
      </c>
      <c r="D296" s="281"/>
      <c r="E296" s="280" t="str">
        <f>_xlfn.CONCAT(_INSTRUMENT_TAGS[[#This Row],[INITIAL_TAG1]:[INITIAL_TAG2]])</f>
        <v>BB1GS604</v>
      </c>
      <c r="F296" s="280" t="str">
        <f>TRIM(UPPER( MID(_INSTRUMENT_TAGS[[#This Row],[INITIAL_DESC]],1,25)))</f>
        <v>UNLOADING STATION 1,</v>
      </c>
      <c r="G296" s="280" t="str">
        <f>TRIM(UPPER( MID(_INSTRUMENT_TAGS[[#This Row],[INITIAL_DESC]],26,25)))</f>
        <v>BLOCK 1, FEEDER 3, IN</v>
      </c>
      <c r="H296" s="280" t="str">
        <f xml:space="preserve"> TRIM(UPPER( MID(_INSTRUMENT_TAGS[[#This Row],[INITIAL_DESC]],51,25)))</f>
        <v/>
      </c>
      <c r="I296" s="281"/>
      <c r="J296" s="280" t="str">
        <f>_xlfn.CONCAT(_INSTRUMENT_TAGS[[#This Row],[INITIAL_TAG1]:[INITIAL_TAG2]])</f>
        <v>BB1GS604</v>
      </c>
      <c r="K296" s="280" t="str">
        <f>TRIM(TRIM(_INSTRUMENT_TAGS[[#This Row],[DESC1]])&amp; " " &amp;TRIM(_INSTRUMENT_TAGS[[#This Row],[DESC2]]) &amp; " " &amp; TRIM(_INSTRUMENT_TAGS[[#This Row],[DESC3]]))</f>
        <v>UNLOADING STATION 1, BLOCK 1, FEEDER 3, IN</v>
      </c>
    </row>
    <row r="297" spans="1:11" s="282" customFormat="1" x14ac:dyDescent="0.4">
      <c r="A297" s="280" t="s">
        <v>666</v>
      </c>
      <c r="B297" s="280"/>
      <c r="C297" s="280" t="s">
        <v>1956</v>
      </c>
      <c r="D297" s="281"/>
      <c r="E297" s="280" t="str">
        <f>_xlfn.CONCAT(_INSTRUMENT_TAGS[[#This Row],[INITIAL_TAG1]:[INITIAL_TAG2]])</f>
        <v>BB1LS653</v>
      </c>
      <c r="F297" s="280" t="str">
        <f>TRIM(UPPER( MID(_INSTRUMENT_TAGS[[#This Row],[INITIAL_DESC]],1,25)))</f>
        <v>UNLOADING STATION 1,</v>
      </c>
      <c r="G297" s="280" t="str">
        <f>TRIM(UPPER( MID(_INSTRUMENT_TAGS[[#This Row],[INITIAL_DESC]],26,25)))</f>
        <v>BLOCK 1, BLOCKAGE GUARD</v>
      </c>
      <c r="H297" s="280" t="str">
        <f xml:space="preserve"> TRIM(UPPER( MID(_INSTRUMENT_TAGS[[#This Row],[INITIAL_DESC]],51,25)))</f>
        <v/>
      </c>
      <c r="I297" s="281"/>
      <c r="J297" s="280" t="str">
        <f>_xlfn.CONCAT(_INSTRUMENT_TAGS[[#This Row],[INITIAL_TAG1]:[INITIAL_TAG2]])</f>
        <v>BB1LS653</v>
      </c>
      <c r="K297" s="280" t="str">
        <f>TRIM(TRIM(_INSTRUMENT_TAGS[[#This Row],[DESC1]])&amp; " " &amp;TRIM(_INSTRUMENT_TAGS[[#This Row],[DESC2]]) &amp; " " &amp; TRIM(_INSTRUMENT_TAGS[[#This Row],[DESC3]]))</f>
        <v>UNLOADING STATION 1, BLOCK 1, BLOCKAGE GUARD</v>
      </c>
    </row>
    <row r="298" spans="1:11" s="282" customFormat="1" x14ac:dyDescent="0.4">
      <c r="A298" s="280" t="s">
        <v>669</v>
      </c>
      <c r="B298" s="280"/>
      <c r="C298" s="280" t="s">
        <v>1957</v>
      </c>
      <c r="D298" s="281"/>
      <c r="E298" s="280" t="str">
        <f>_xlfn.CONCAT(_INSTRUMENT_TAGS[[#This Row],[INITIAL_TAG1]:[INITIAL_TAG2]])</f>
        <v>BB1GS616</v>
      </c>
      <c r="F298" s="280" t="str">
        <f>TRIM(UPPER( MID(_INSTRUMENT_TAGS[[#This Row],[INITIAL_DESC]],1,25)))</f>
        <v>UNLOADING STATION 3,</v>
      </c>
      <c r="G298" s="280" t="str">
        <f>TRIM(UPPER( MID(_INSTRUMENT_TAGS[[#This Row],[INITIAL_DESC]],26,25)))</f>
        <v>BLOCK 3, FEEDER 1, IN</v>
      </c>
      <c r="H298" s="280" t="str">
        <f xml:space="preserve"> TRIM(UPPER( MID(_INSTRUMENT_TAGS[[#This Row],[INITIAL_DESC]],51,25)))</f>
        <v/>
      </c>
      <c r="I298" s="281"/>
      <c r="J298" s="280" t="str">
        <f>_xlfn.CONCAT(_INSTRUMENT_TAGS[[#This Row],[INITIAL_TAG1]:[INITIAL_TAG2]])</f>
        <v>BB1GS616</v>
      </c>
      <c r="K298" s="280" t="str">
        <f>TRIM(TRIM(_INSTRUMENT_TAGS[[#This Row],[DESC1]])&amp; " " &amp;TRIM(_INSTRUMENT_TAGS[[#This Row],[DESC2]]) &amp; " " &amp; TRIM(_INSTRUMENT_TAGS[[#This Row],[DESC3]]))</f>
        <v>UNLOADING STATION 3, BLOCK 3, FEEDER 1, IN</v>
      </c>
    </row>
    <row r="299" spans="1:11" s="282" customFormat="1" x14ac:dyDescent="0.4">
      <c r="A299" s="280" t="s">
        <v>671</v>
      </c>
      <c r="B299" s="280"/>
      <c r="C299" s="280" t="s">
        <v>1958</v>
      </c>
      <c r="D299" s="281"/>
      <c r="E299" s="280" t="str">
        <f>_xlfn.CONCAT(_INSTRUMENT_TAGS[[#This Row],[INITIAL_TAG1]:[INITIAL_TAG2]])</f>
        <v>BB1GS600</v>
      </c>
      <c r="F299" s="280" t="str">
        <f>TRIM(UPPER( MID(_INSTRUMENT_TAGS[[#This Row],[INITIAL_DESC]],1,25)))</f>
        <v>UNLOADING STATION 1,</v>
      </c>
      <c r="G299" s="280" t="str">
        <f>TRIM(UPPER( MID(_INSTRUMENT_TAGS[[#This Row],[INITIAL_DESC]],26,25)))</f>
        <v>BLOCK 1, FEEDER 1, IN</v>
      </c>
      <c r="H299" s="280" t="str">
        <f xml:space="preserve"> TRIM(UPPER( MID(_INSTRUMENT_TAGS[[#This Row],[INITIAL_DESC]],51,25)))</f>
        <v/>
      </c>
      <c r="I299" s="281"/>
      <c r="J299" s="280" t="str">
        <f>_xlfn.CONCAT(_INSTRUMENT_TAGS[[#This Row],[INITIAL_TAG1]:[INITIAL_TAG2]])</f>
        <v>BB1GS600</v>
      </c>
      <c r="K299" s="280" t="str">
        <f>TRIM(TRIM(_INSTRUMENT_TAGS[[#This Row],[DESC1]])&amp; " " &amp;TRIM(_INSTRUMENT_TAGS[[#This Row],[DESC2]]) &amp; " " &amp; TRIM(_INSTRUMENT_TAGS[[#This Row],[DESC3]]))</f>
        <v>UNLOADING STATION 1, BLOCK 1, FEEDER 1, IN</v>
      </c>
    </row>
    <row r="300" spans="1:11" s="282" customFormat="1" x14ac:dyDescent="0.4">
      <c r="A300" s="280" t="s">
        <v>673</v>
      </c>
      <c r="B300" s="280"/>
      <c r="C300" s="280" t="s">
        <v>1959</v>
      </c>
      <c r="D300" s="281"/>
      <c r="E300" s="280" t="str">
        <f>_xlfn.CONCAT(_INSTRUMENT_TAGS[[#This Row],[INITIAL_TAG1]:[INITIAL_TAG2]])</f>
        <v>BB1ST650</v>
      </c>
      <c r="F300" s="280" t="str">
        <f>TRIM(UPPER( MID(_INSTRUMENT_TAGS[[#This Row],[INITIAL_DESC]],1,25)))</f>
        <v>SCRAPER CONVEYOR 1,</v>
      </c>
      <c r="G300" s="280" t="str">
        <f>TRIM(UPPER( MID(_INSTRUMENT_TAGS[[#This Row],[INITIAL_DESC]],26,25)))</f>
        <v>ROTATION GUARD</v>
      </c>
      <c r="H300" s="280" t="str">
        <f xml:space="preserve"> TRIM(UPPER( MID(_INSTRUMENT_TAGS[[#This Row],[INITIAL_DESC]],51,25)))</f>
        <v/>
      </c>
      <c r="I300" s="281"/>
      <c r="J300" s="280" t="str">
        <f>_xlfn.CONCAT(_INSTRUMENT_TAGS[[#This Row],[INITIAL_TAG1]:[INITIAL_TAG2]])</f>
        <v>BB1ST650</v>
      </c>
      <c r="K300" s="280" t="str">
        <f>TRIM(TRIM(_INSTRUMENT_TAGS[[#This Row],[DESC1]])&amp; " " &amp;TRIM(_INSTRUMENT_TAGS[[#This Row],[DESC2]]) &amp; " " &amp; TRIM(_INSTRUMENT_TAGS[[#This Row],[DESC3]]))</f>
        <v>SCRAPER CONVEYOR 1, ROTATION GUARD</v>
      </c>
    </row>
    <row r="301" spans="1:11" s="282" customFormat="1" x14ac:dyDescent="0.4">
      <c r="A301" s="280" t="s">
        <v>679</v>
      </c>
      <c r="B301" s="280"/>
      <c r="C301" s="280" t="s">
        <v>1960</v>
      </c>
      <c r="D301" s="281"/>
      <c r="E301" s="280" t="str">
        <f>_xlfn.CONCAT(_INSTRUMENT_TAGS[[#This Row],[INITIAL_TAG1]:[INITIAL_TAG2]])</f>
        <v>BB1GS610</v>
      </c>
      <c r="F301" s="280" t="str">
        <f>TRIM(UPPER( MID(_INSTRUMENT_TAGS[[#This Row],[INITIAL_DESC]],1,25)))</f>
        <v>UNLOADING STATION 2,</v>
      </c>
      <c r="G301" s="280" t="str">
        <f>TRIM(UPPER( MID(_INSTRUMENT_TAGS[[#This Row],[INITIAL_DESC]],26,25)))</f>
        <v>BLOCK 2, FEEDER 2, IN</v>
      </c>
      <c r="H301" s="280" t="str">
        <f xml:space="preserve"> TRIM(UPPER( MID(_INSTRUMENT_TAGS[[#This Row],[INITIAL_DESC]],51,25)))</f>
        <v/>
      </c>
      <c r="I301" s="281"/>
      <c r="J301" s="280" t="str">
        <f>_xlfn.CONCAT(_INSTRUMENT_TAGS[[#This Row],[INITIAL_TAG1]:[INITIAL_TAG2]])</f>
        <v>BB1GS610</v>
      </c>
      <c r="K301" s="280" t="str">
        <f>TRIM(TRIM(_INSTRUMENT_TAGS[[#This Row],[DESC1]])&amp; " " &amp;TRIM(_INSTRUMENT_TAGS[[#This Row],[DESC2]]) &amp; " " &amp; TRIM(_INSTRUMENT_TAGS[[#This Row],[DESC3]]))</f>
        <v>UNLOADING STATION 2, BLOCK 2, FEEDER 2, IN</v>
      </c>
    </row>
    <row r="302" spans="1:11" s="282" customFormat="1" x14ac:dyDescent="0.4">
      <c r="A302" s="280" t="s">
        <v>1352</v>
      </c>
      <c r="B302" s="280"/>
      <c r="C302" s="280" t="s">
        <v>1961</v>
      </c>
      <c r="D302" s="281"/>
      <c r="E302" s="280" t="str">
        <f>_xlfn.CONCAT(_INSTRUMENT_TAGS[[#This Row],[INITIAL_TAG1]:[INITIAL_TAG2]])</f>
        <v>BB1ST675</v>
      </c>
      <c r="F302" s="280" t="str">
        <f>TRIM(UPPER( MID(_INSTRUMENT_TAGS[[#This Row],[INITIAL_DESC]],1,25)))</f>
        <v>LEVELING ROLLER 3</v>
      </c>
      <c r="G302" s="280" t="str">
        <f>TRIM(UPPER( MID(_INSTRUMENT_TAGS[[#This Row],[INITIAL_DESC]],26,25)))</f>
        <v>SPEED SWITCH</v>
      </c>
      <c r="H302" s="280" t="str">
        <f xml:space="preserve"> TRIM(UPPER( MID(_INSTRUMENT_TAGS[[#This Row],[INITIAL_DESC]],51,25)))</f>
        <v/>
      </c>
      <c r="I302" s="281"/>
      <c r="J302" s="280" t="str">
        <f>_xlfn.CONCAT(_INSTRUMENT_TAGS[[#This Row],[INITIAL_TAG1]:[INITIAL_TAG2]])</f>
        <v>BB1ST675</v>
      </c>
      <c r="K302" s="280" t="str">
        <f>TRIM(TRIM(_INSTRUMENT_TAGS[[#This Row],[DESC1]])&amp; " " &amp;TRIM(_INSTRUMENT_TAGS[[#This Row],[DESC2]]) &amp; " " &amp; TRIM(_INSTRUMENT_TAGS[[#This Row],[DESC3]]))</f>
        <v>LEVELING ROLLER 3 SPEED SWITCH</v>
      </c>
    </row>
    <row r="303" spans="1:11" s="282" customFormat="1" x14ac:dyDescent="0.4">
      <c r="A303" s="280" t="s">
        <v>702</v>
      </c>
      <c r="B303" s="280"/>
      <c r="C303" s="280" t="s">
        <v>1962</v>
      </c>
      <c r="D303" s="281"/>
      <c r="E303" s="280" t="str">
        <f>_xlfn.CONCAT(_INSTRUMENT_TAGS[[#This Row],[INITIAL_TAG1]:[INITIAL_TAG2]])</f>
        <v>BB1TS608</v>
      </c>
      <c r="F303" s="280" t="str">
        <f>TRIM(UPPER( MID(_INSTRUMENT_TAGS[[#This Row],[INITIAL_DESC]],1,25)))</f>
        <v>HIGH TEMPERATURE SWITCH</v>
      </c>
      <c r="G303" s="280" t="str">
        <f>TRIM(UPPER( MID(_INSTRUMENT_TAGS[[#This Row],[INITIAL_DESC]],26,25)))</f>
        <v>HYDRAULIC OIL</v>
      </c>
      <c r="H303" s="280" t="str">
        <f xml:space="preserve"> TRIM(UPPER( MID(_INSTRUMENT_TAGS[[#This Row],[INITIAL_DESC]],51,25)))</f>
        <v/>
      </c>
      <c r="I303" s="281"/>
      <c r="J303" s="280" t="str">
        <f>_xlfn.CONCAT(_INSTRUMENT_TAGS[[#This Row],[INITIAL_TAG1]:[INITIAL_TAG2]])</f>
        <v>BB1TS608</v>
      </c>
      <c r="K303" s="280" t="str">
        <f>TRIM(TRIM(_INSTRUMENT_TAGS[[#This Row],[DESC1]])&amp; " " &amp;TRIM(_INSTRUMENT_TAGS[[#This Row],[DESC2]]) &amp; " " &amp; TRIM(_INSTRUMENT_TAGS[[#This Row],[DESC3]]))</f>
        <v>HIGH TEMPERATURE SWITCH HYDRAULIC OIL</v>
      </c>
    </row>
    <row r="304" spans="1:11" s="282" customFormat="1" x14ac:dyDescent="0.4">
      <c r="A304" s="280" t="s">
        <v>1354</v>
      </c>
      <c r="B304" s="280"/>
      <c r="C304" s="280" t="s">
        <v>1963</v>
      </c>
      <c r="D304" s="281"/>
      <c r="E304" s="280" t="str">
        <f>_xlfn.CONCAT(_INSTRUMENT_TAGS[[#This Row],[INITIAL_TAG1]:[INITIAL_TAG2]])</f>
        <v>BB1ST673</v>
      </c>
      <c r="F304" s="280" t="str">
        <f>TRIM(UPPER( MID(_INSTRUMENT_TAGS[[#This Row],[INITIAL_DESC]],1,25)))</f>
        <v>LEVELING ROLLER 1</v>
      </c>
      <c r="G304" s="280" t="str">
        <f>TRIM(UPPER( MID(_INSTRUMENT_TAGS[[#This Row],[INITIAL_DESC]],26,25)))</f>
        <v>SPEED SWITCH</v>
      </c>
      <c r="H304" s="280" t="str">
        <f xml:space="preserve"> TRIM(UPPER( MID(_INSTRUMENT_TAGS[[#This Row],[INITIAL_DESC]],51,25)))</f>
        <v/>
      </c>
      <c r="I304" s="281"/>
      <c r="J304" s="280" t="str">
        <f>_xlfn.CONCAT(_INSTRUMENT_TAGS[[#This Row],[INITIAL_TAG1]:[INITIAL_TAG2]])</f>
        <v>BB1ST673</v>
      </c>
      <c r="K304" s="280" t="str">
        <f>TRIM(TRIM(_INSTRUMENT_TAGS[[#This Row],[DESC1]])&amp; " " &amp;TRIM(_INSTRUMENT_TAGS[[#This Row],[DESC2]]) &amp; " " &amp; TRIM(_INSTRUMENT_TAGS[[#This Row],[DESC3]]))</f>
        <v>LEVELING ROLLER 1 SPEED SWITCH</v>
      </c>
    </row>
    <row r="305" spans="1:11" s="282" customFormat="1" x14ac:dyDescent="0.4">
      <c r="A305" s="280" t="s">
        <v>707</v>
      </c>
      <c r="B305" s="280"/>
      <c r="C305" s="280" t="s">
        <v>1964</v>
      </c>
      <c r="D305" s="281"/>
      <c r="E305" s="280" t="str">
        <f>_xlfn.CONCAT(_INSTRUMENT_TAGS[[#This Row],[INITIAL_TAG1]:[INITIAL_TAG2]])</f>
        <v>BB1TS600</v>
      </c>
      <c r="F305" s="280" t="str">
        <f>TRIM(UPPER( MID(_INSTRUMENT_TAGS[[#This Row],[INITIAL_DESC]],1,25)))</f>
        <v>HYDRAULICS UNIT,</v>
      </c>
      <c r="G305" s="280" t="str">
        <f>TRIM(UPPER( MID(_INSTRUMENT_TAGS[[#This Row],[INITIAL_DESC]],26,25)))</f>
        <v>THERMOSTAT FOR HEATER</v>
      </c>
      <c r="H305" s="280" t="str">
        <f xml:space="preserve"> TRIM(UPPER( MID(_INSTRUMENT_TAGS[[#This Row],[INITIAL_DESC]],51,25)))</f>
        <v/>
      </c>
      <c r="I305" s="281"/>
      <c r="J305" s="280" t="str">
        <f>_xlfn.CONCAT(_INSTRUMENT_TAGS[[#This Row],[INITIAL_TAG1]:[INITIAL_TAG2]])</f>
        <v>BB1TS600</v>
      </c>
      <c r="K305" s="280" t="str">
        <f>TRIM(TRIM(_INSTRUMENT_TAGS[[#This Row],[DESC1]])&amp; " " &amp;TRIM(_INSTRUMENT_TAGS[[#This Row],[DESC2]]) &amp; " " &amp; TRIM(_INSTRUMENT_TAGS[[#This Row],[DESC3]]))</f>
        <v>HYDRAULICS UNIT, THERMOSTAT FOR HEATER</v>
      </c>
    </row>
    <row r="306" spans="1:11" s="282" customFormat="1" x14ac:dyDescent="0.4">
      <c r="A306" s="280" t="s">
        <v>1356</v>
      </c>
      <c r="B306" s="280"/>
      <c r="C306" s="280" t="s">
        <v>1965</v>
      </c>
      <c r="D306" s="281"/>
      <c r="E306" s="280" t="str">
        <f>_xlfn.CONCAT(_INSTRUMENT_TAGS[[#This Row],[INITIAL_TAG1]:[INITIAL_TAG2]])</f>
        <v>BB1ST674</v>
      </c>
      <c r="F306" s="280" t="str">
        <f>TRIM(UPPER( MID(_INSTRUMENT_TAGS[[#This Row],[INITIAL_DESC]],1,25)))</f>
        <v>LEVELING ROLLER 2</v>
      </c>
      <c r="G306" s="280" t="str">
        <f>TRIM(UPPER( MID(_INSTRUMENT_TAGS[[#This Row],[INITIAL_DESC]],26,25)))</f>
        <v>SPEED SWITCH</v>
      </c>
      <c r="H306" s="280" t="str">
        <f xml:space="preserve"> TRIM(UPPER( MID(_INSTRUMENT_TAGS[[#This Row],[INITIAL_DESC]],51,25)))</f>
        <v/>
      </c>
      <c r="I306" s="281"/>
      <c r="J306" s="280" t="str">
        <f>_xlfn.CONCAT(_INSTRUMENT_TAGS[[#This Row],[INITIAL_TAG1]:[INITIAL_TAG2]])</f>
        <v>BB1ST674</v>
      </c>
      <c r="K306" s="280" t="str">
        <f>TRIM(TRIM(_INSTRUMENT_TAGS[[#This Row],[DESC1]])&amp; " " &amp;TRIM(_INSTRUMENT_TAGS[[#This Row],[DESC2]]) &amp; " " &amp; TRIM(_INSTRUMENT_TAGS[[#This Row],[DESC3]]))</f>
        <v>LEVELING ROLLER 2 SPEED SWITCH</v>
      </c>
    </row>
    <row r="307" spans="1:11" s="282" customFormat="1" x14ac:dyDescent="0.4">
      <c r="A307" s="280" t="s">
        <v>1357</v>
      </c>
      <c r="B307" s="280"/>
      <c r="C307" s="280" t="s">
        <v>1966</v>
      </c>
      <c r="D307" s="281"/>
      <c r="E307" s="280" t="str">
        <f>_xlfn.CONCAT(_INSTRUMENT_TAGS[[#This Row],[INITIAL_TAG1]:[INITIAL_TAG2]])</f>
        <v>BB1PS605</v>
      </c>
      <c r="F307" s="280" t="str">
        <f>TRIM(UPPER( MID(_INSTRUMENT_TAGS[[#This Row],[INITIAL_DESC]],1,25)))</f>
        <v>HYDRAULIC OIL RETURN</v>
      </c>
      <c r="G307" s="280" t="str">
        <f>TRIM(UPPER( MID(_INSTRUMENT_TAGS[[#This Row],[INITIAL_DESC]],26,25)))</f>
        <v>BLOCK 3 FILTER</v>
      </c>
      <c r="H307" s="280" t="str">
        <f xml:space="preserve"> TRIM(UPPER( MID(_INSTRUMENT_TAGS[[#This Row],[INITIAL_DESC]],51,25)))</f>
        <v>PRESSURE SWITCH</v>
      </c>
      <c r="I307" s="281"/>
      <c r="J307" s="280" t="str">
        <f>_xlfn.CONCAT(_INSTRUMENT_TAGS[[#This Row],[INITIAL_TAG1]:[INITIAL_TAG2]])</f>
        <v>BB1PS605</v>
      </c>
      <c r="K307" s="280" t="str">
        <f>TRIM(TRIM(_INSTRUMENT_TAGS[[#This Row],[DESC1]])&amp; " " &amp;TRIM(_INSTRUMENT_TAGS[[#This Row],[DESC2]]) &amp; " " &amp; TRIM(_INSTRUMENT_TAGS[[#This Row],[DESC3]]))</f>
        <v>HYDRAULIC OIL RETURN BLOCK 3 FILTER PRESSURE SWITCH</v>
      </c>
    </row>
    <row r="308" spans="1:11" s="282" customFormat="1" x14ac:dyDescent="0.4">
      <c r="A308" s="280" t="s">
        <v>712</v>
      </c>
      <c r="B308" s="280"/>
      <c r="C308" s="280" t="s">
        <v>1967</v>
      </c>
      <c r="D308" s="281"/>
      <c r="E308" s="280" t="str">
        <f>_xlfn.CONCAT(_INSTRUMENT_TAGS[[#This Row],[INITIAL_TAG1]:[INITIAL_TAG2]])</f>
        <v>BB1PS603</v>
      </c>
      <c r="F308" s="280" t="str">
        <f>TRIM(UPPER( MID(_INSTRUMENT_TAGS[[#This Row],[INITIAL_DESC]],1,25)))</f>
        <v>HYDRAULIC OIL RETURN</v>
      </c>
      <c r="G308" s="280" t="str">
        <f>TRIM(UPPER( MID(_INSTRUMENT_TAGS[[#This Row],[INITIAL_DESC]],26,25)))</f>
        <v>BLOCK 1 FILTER</v>
      </c>
      <c r="H308" s="280" t="str">
        <f xml:space="preserve"> TRIM(UPPER( MID(_INSTRUMENT_TAGS[[#This Row],[INITIAL_DESC]],51,25)))</f>
        <v>PRESSURE SWITCH</v>
      </c>
      <c r="I308" s="281"/>
      <c r="J308" s="280" t="str">
        <f>_xlfn.CONCAT(_INSTRUMENT_TAGS[[#This Row],[INITIAL_TAG1]:[INITIAL_TAG2]])</f>
        <v>BB1PS603</v>
      </c>
      <c r="K308" s="280" t="str">
        <f>TRIM(TRIM(_INSTRUMENT_TAGS[[#This Row],[DESC1]])&amp; " " &amp;TRIM(_INSTRUMENT_TAGS[[#This Row],[DESC2]]) &amp; " " &amp; TRIM(_INSTRUMENT_TAGS[[#This Row],[DESC3]]))</f>
        <v>HYDRAULIC OIL RETURN BLOCK 1 FILTER PRESSURE SWITCH</v>
      </c>
    </row>
    <row r="309" spans="1:11" s="282" customFormat="1" x14ac:dyDescent="0.4">
      <c r="A309" s="280" t="s">
        <v>1358</v>
      </c>
      <c r="B309" s="280"/>
      <c r="C309" s="280" t="s">
        <v>1968</v>
      </c>
      <c r="D309" s="281"/>
      <c r="E309" s="280" t="str">
        <f>_xlfn.CONCAT(_INSTRUMENT_TAGS[[#This Row],[INITIAL_TAG1]:[INITIAL_TAG2]])</f>
        <v>BB1PS604</v>
      </c>
      <c r="F309" s="280" t="str">
        <f>TRIM(UPPER( MID(_INSTRUMENT_TAGS[[#This Row],[INITIAL_DESC]],1,25)))</f>
        <v>HYDRAULIC OIL RETURN</v>
      </c>
      <c r="G309" s="280" t="str">
        <f>TRIM(UPPER( MID(_INSTRUMENT_TAGS[[#This Row],[INITIAL_DESC]],26,25)))</f>
        <v>BLOCK 2 FILTER</v>
      </c>
      <c r="H309" s="280" t="str">
        <f xml:space="preserve"> TRIM(UPPER( MID(_INSTRUMENT_TAGS[[#This Row],[INITIAL_DESC]],51,25)))</f>
        <v>PRESSURE SWITCH</v>
      </c>
      <c r="I309" s="281"/>
      <c r="J309" s="280" t="str">
        <f>_xlfn.CONCAT(_INSTRUMENT_TAGS[[#This Row],[INITIAL_TAG1]:[INITIAL_TAG2]])</f>
        <v>BB1PS604</v>
      </c>
      <c r="K309" s="280" t="str">
        <f>TRIM(TRIM(_INSTRUMENT_TAGS[[#This Row],[DESC1]])&amp; " " &amp;TRIM(_INSTRUMENT_TAGS[[#This Row],[DESC2]]) &amp; " " &amp; TRIM(_INSTRUMENT_TAGS[[#This Row],[DESC3]]))</f>
        <v>HYDRAULIC OIL RETURN BLOCK 2 FILTER PRESSURE SWITCH</v>
      </c>
    </row>
    <row r="310" spans="1:11" s="282" customFormat="1" x14ac:dyDescent="0.4">
      <c r="A310" s="280" t="s">
        <v>799</v>
      </c>
      <c r="B310" s="280"/>
      <c r="C310" s="280" t="s">
        <v>1969</v>
      </c>
      <c r="D310" s="281"/>
      <c r="E310" s="280" t="str">
        <f>_xlfn.CONCAT(_INSTRUMENT_TAGS[[#This Row],[INITIAL_TAG1]:[INITIAL_TAG2]])</f>
        <v>BB1ST654</v>
      </c>
      <c r="F310" s="280" t="str">
        <f>TRIM(UPPER( MID(_INSTRUMENT_TAGS[[#This Row],[INITIAL_DESC]],1,25)))</f>
        <v>BELT MAGNET</v>
      </c>
      <c r="G310" s="280" t="str">
        <f>TRIM(UPPER( MID(_INSTRUMENT_TAGS[[#This Row],[INITIAL_DESC]],26,25)))</f>
        <v>ROTATION GUARD</v>
      </c>
      <c r="H310" s="280" t="str">
        <f xml:space="preserve"> TRIM(UPPER( MID(_INSTRUMENT_TAGS[[#This Row],[INITIAL_DESC]],51,25)))</f>
        <v/>
      </c>
      <c r="I310" s="281"/>
      <c r="J310" s="280" t="str">
        <f>_xlfn.CONCAT(_INSTRUMENT_TAGS[[#This Row],[INITIAL_TAG1]:[INITIAL_TAG2]])</f>
        <v>BB1ST654</v>
      </c>
      <c r="K310" s="280" t="str">
        <f>TRIM(TRIM(_INSTRUMENT_TAGS[[#This Row],[DESC1]])&amp; " " &amp;TRIM(_INSTRUMENT_TAGS[[#This Row],[DESC2]]) &amp; " " &amp; TRIM(_INSTRUMENT_TAGS[[#This Row],[DESC3]]))</f>
        <v>BELT MAGNET ROTATION GUARD</v>
      </c>
    </row>
    <row r="311" spans="1:11" s="282" customFormat="1" x14ac:dyDescent="0.4">
      <c r="A311" s="280" t="s">
        <v>1388</v>
      </c>
      <c r="B311" s="280"/>
      <c r="C311" s="280" t="s">
        <v>1970</v>
      </c>
      <c r="D311" s="281"/>
      <c r="E311" s="280" t="str">
        <f>_xlfn.CONCAT(_INSTRUMENT_TAGS[[#This Row],[INITIAL_TAG1]:[INITIAL_TAG2]])</f>
        <v>BB1GS661</v>
      </c>
      <c r="F311" s="280" t="str">
        <f>TRIM(UPPER( MID(_INSTRUMENT_TAGS[[#This Row],[INITIAL_DESC]],1,25)))</f>
        <v>BELT MAGNET</v>
      </c>
      <c r="G311" s="280" t="str">
        <f>TRIM(UPPER( MID(_INSTRUMENT_TAGS[[#This Row],[INITIAL_DESC]],26,25)))</f>
        <v>DEVIATION DETECTOR 1</v>
      </c>
      <c r="H311" s="280" t="str">
        <f xml:space="preserve"> TRIM(UPPER( MID(_INSTRUMENT_TAGS[[#This Row],[INITIAL_DESC]],51,25)))</f>
        <v/>
      </c>
      <c r="I311" s="281"/>
      <c r="J311" s="280" t="str">
        <f>_xlfn.CONCAT(_INSTRUMENT_TAGS[[#This Row],[INITIAL_TAG1]:[INITIAL_TAG2]])</f>
        <v>BB1GS661</v>
      </c>
      <c r="K311" s="280" t="str">
        <f>TRIM(TRIM(_INSTRUMENT_TAGS[[#This Row],[DESC1]])&amp; " " &amp;TRIM(_INSTRUMENT_TAGS[[#This Row],[DESC2]]) &amp; " " &amp; TRIM(_INSTRUMENT_TAGS[[#This Row],[DESC3]]))</f>
        <v>BELT MAGNET DEVIATION DETECTOR 1</v>
      </c>
    </row>
    <row r="312" spans="1:11" s="282" customFormat="1" x14ac:dyDescent="0.4">
      <c r="A312" s="280" t="s">
        <v>1391</v>
      </c>
      <c r="B312" s="280"/>
      <c r="C312" s="280" t="s">
        <v>1971</v>
      </c>
      <c r="D312" s="281"/>
      <c r="E312" s="280" t="str">
        <f>_xlfn.CONCAT(_INSTRUMENT_TAGS[[#This Row],[INITIAL_TAG1]:[INITIAL_TAG2]])</f>
        <v>BB1GS662</v>
      </c>
      <c r="F312" s="280" t="str">
        <f>TRIM(UPPER( MID(_INSTRUMENT_TAGS[[#This Row],[INITIAL_DESC]],1,25)))</f>
        <v>BELT MAGNET</v>
      </c>
      <c r="G312" s="280" t="str">
        <f>TRIM(UPPER( MID(_INSTRUMENT_TAGS[[#This Row],[INITIAL_DESC]],26,25)))</f>
        <v>DEVIATION DETECTOR 2</v>
      </c>
      <c r="H312" s="280" t="str">
        <f xml:space="preserve"> TRIM(UPPER( MID(_INSTRUMENT_TAGS[[#This Row],[INITIAL_DESC]],51,25)))</f>
        <v/>
      </c>
      <c r="I312" s="281"/>
      <c r="J312" s="280" t="str">
        <f>_xlfn.CONCAT(_INSTRUMENT_TAGS[[#This Row],[INITIAL_TAG1]:[INITIAL_TAG2]])</f>
        <v>BB1GS662</v>
      </c>
      <c r="K312" s="280" t="str">
        <f>TRIM(TRIM(_INSTRUMENT_TAGS[[#This Row],[DESC1]])&amp; " " &amp;TRIM(_INSTRUMENT_TAGS[[#This Row],[DESC2]]) &amp; " " &amp; TRIM(_INSTRUMENT_TAGS[[#This Row],[DESC3]]))</f>
        <v>BELT MAGNET DEVIATION DETECTOR 2</v>
      </c>
    </row>
    <row r="313" spans="1:11" s="282" customFormat="1" x14ac:dyDescent="0.4">
      <c r="A313" s="280" t="s">
        <v>795</v>
      </c>
      <c r="B313" s="280"/>
      <c r="C313" s="280" t="s">
        <v>1972</v>
      </c>
      <c r="D313" s="281"/>
      <c r="E313" s="280" t="str">
        <f>_xlfn.CONCAT(_INSTRUMENT_TAGS[[#This Row],[INITIAL_TAG1]:[INITIAL_TAG2]])</f>
        <v>BB1ST652</v>
      </c>
      <c r="F313" s="280" t="str">
        <f>TRIM(UPPER( MID(_INSTRUMENT_TAGS[[#This Row],[INITIAL_DESC]],1,25)))</f>
        <v>BELT CONVEYOR</v>
      </c>
      <c r="G313" s="280" t="str">
        <f>TRIM(UPPER( MID(_INSTRUMENT_TAGS[[#This Row],[INITIAL_DESC]],26,25)))</f>
        <v>ROTATION GUARD</v>
      </c>
      <c r="H313" s="280" t="str">
        <f xml:space="preserve"> TRIM(UPPER( MID(_INSTRUMENT_TAGS[[#This Row],[INITIAL_DESC]],51,25)))</f>
        <v/>
      </c>
      <c r="I313" s="281"/>
      <c r="J313" s="280" t="str">
        <f>_xlfn.CONCAT(_INSTRUMENT_TAGS[[#This Row],[INITIAL_TAG1]:[INITIAL_TAG2]])</f>
        <v>BB1ST652</v>
      </c>
      <c r="K313" s="280" t="str">
        <f>TRIM(TRIM(_INSTRUMENT_TAGS[[#This Row],[DESC1]])&amp; " " &amp;TRIM(_INSTRUMENT_TAGS[[#This Row],[DESC2]]) &amp; " " &amp; TRIM(_INSTRUMENT_TAGS[[#This Row],[DESC3]]))</f>
        <v>BELT CONVEYOR ROTATION GUARD</v>
      </c>
    </row>
    <row r="314" spans="1:11" s="282" customFormat="1" x14ac:dyDescent="0.4">
      <c r="A314" s="280" t="s">
        <v>1401</v>
      </c>
      <c r="B314" s="280"/>
      <c r="C314" s="280" t="s">
        <v>1973</v>
      </c>
      <c r="D314" s="281"/>
      <c r="E314" s="280" t="str">
        <f>_xlfn.CONCAT(_INSTRUMENT_TAGS[[#This Row],[INITIAL_TAG1]:[INITIAL_TAG2]])</f>
        <v>BB1GS659</v>
      </c>
      <c r="F314" s="280" t="str">
        <f>TRIM(UPPER( MID(_INSTRUMENT_TAGS[[#This Row],[INITIAL_DESC]],1,25)))</f>
        <v>BELT CONVEYOR</v>
      </c>
      <c r="G314" s="280" t="str">
        <f>TRIM(UPPER( MID(_INSTRUMENT_TAGS[[#This Row],[INITIAL_DESC]],26,25)))</f>
        <v>DEVIATION DETECTOR 1</v>
      </c>
      <c r="H314" s="280" t="str">
        <f xml:space="preserve"> TRIM(UPPER( MID(_INSTRUMENT_TAGS[[#This Row],[INITIAL_DESC]],51,25)))</f>
        <v/>
      </c>
      <c r="I314" s="281"/>
      <c r="J314" s="280" t="str">
        <f>_xlfn.CONCAT(_INSTRUMENT_TAGS[[#This Row],[INITIAL_TAG1]:[INITIAL_TAG2]])</f>
        <v>BB1GS659</v>
      </c>
      <c r="K314" s="280" t="str">
        <f>TRIM(TRIM(_INSTRUMENT_TAGS[[#This Row],[DESC1]])&amp; " " &amp;TRIM(_INSTRUMENT_TAGS[[#This Row],[DESC2]]) &amp; " " &amp; TRIM(_INSTRUMENT_TAGS[[#This Row],[DESC3]]))</f>
        <v>BELT CONVEYOR DEVIATION DETECTOR 1</v>
      </c>
    </row>
    <row r="315" spans="1:11" s="282" customFormat="1" x14ac:dyDescent="0.4">
      <c r="A315" s="280" t="s">
        <v>1405</v>
      </c>
      <c r="B315" s="280"/>
      <c r="C315" s="280" t="s">
        <v>1974</v>
      </c>
      <c r="D315" s="281"/>
      <c r="E315" s="280" t="str">
        <f>_xlfn.CONCAT(_INSTRUMENT_TAGS[[#This Row],[INITIAL_TAG1]:[INITIAL_TAG2]])</f>
        <v>BB1GS660</v>
      </c>
      <c r="F315" s="280" t="str">
        <f>TRIM(UPPER( MID(_INSTRUMENT_TAGS[[#This Row],[INITIAL_DESC]],1,25)))</f>
        <v>BELT CONVEYOR</v>
      </c>
      <c r="G315" s="280" t="str">
        <f>TRIM(UPPER( MID(_INSTRUMENT_TAGS[[#This Row],[INITIAL_DESC]],26,25)))</f>
        <v>DEVIATION DETECTOR 2</v>
      </c>
      <c r="H315" s="280" t="str">
        <f xml:space="preserve"> TRIM(UPPER( MID(_INSTRUMENT_TAGS[[#This Row],[INITIAL_DESC]],51,25)))</f>
        <v/>
      </c>
      <c r="I315" s="281"/>
      <c r="J315" s="280" t="str">
        <f>_xlfn.CONCAT(_INSTRUMENT_TAGS[[#This Row],[INITIAL_TAG1]:[INITIAL_TAG2]])</f>
        <v>BB1GS660</v>
      </c>
      <c r="K315" s="280" t="str">
        <f>TRIM(TRIM(_INSTRUMENT_TAGS[[#This Row],[DESC1]])&amp; " " &amp;TRIM(_INSTRUMENT_TAGS[[#This Row],[DESC2]]) &amp; " " &amp; TRIM(_INSTRUMENT_TAGS[[#This Row],[DESC3]]))</f>
        <v>BELT CONVEYOR DEVIATION DETECTOR 2</v>
      </c>
    </row>
    <row r="316" spans="1:11" s="282" customFormat="1" x14ac:dyDescent="0.4">
      <c r="A316" s="280" t="s">
        <v>1407</v>
      </c>
      <c r="B316" s="280"/>
      <c r="C316" s="280" t="s">
        <v>1975</v>
      </c>
      <c r="D316" s="281"/>
      <c r="E316" s="280" t="str">
        <f>_xlfn.CONCAT(_INSTRUMENT_TAGS[[#This Row],[INITIAL_TAG1]:[INITIAL_TAG2]])</f>
        <v>BB1GS663</v>
      </c>
      <c r="F316" s="280" t="str">
        <f>TRIM(UPPER( MID(_INSTRUMENT_TAGS[[#This Row],[INITIAL_DESC]],1,25)))</f>
        <v>BELT CONVEYOR</v>
      </c>
      <c r="G316" s="280" t="str">
        <f>TRIM(UPPER( MID(_INSTRUMENT_TAGS[[#This Row],[INITIAL_DESC]],26,25)))</f>
        <v>OVERSIZE DETECTOR</v>
      </c>
      <c r="H316" s="280" t="str">
        <f xml:space="preserve"> TRIM(UPPER( MID(_INSTRUMENT_TAGS[[#This Row],[INITIAL_DESC]],51,25)))</f>
        <v/>
      </c>
      <c r="I316" s="281"/>
      <c r="J316" s="280" t="str">
        <f>_xlfn.CONCAT(_INSTRUMENT_TAGS[[#This Row],[INITIAL_TAG1]:[INITIAL_TAG2]])</f>
        <v>BB1GS663</v>
      </c>
      <c r="K316" s="280" t="str">
        <f>TRIM(TRIM(_INSTRUMENT_TAGS[[#This Row],[DESC1]])&amp; " " &amp;TRIM(_INSTRUMENT_TAGS[[#This Row],[DESC2]]) &amp; " " &amp; TRIM(_INSTRUMENT_TAGS[[#This Row],[DESC3]]))</f>
        <v>BELT CONVEYOR OVERSIZE DETECTOR</v>
      </c>
    </row>
    <row r="317" spans="1:11" s="282" customFormat="1" x14ac:dyDescent="0.4">
      <c r="A317" s="280" t="s">
        <v>747</v>
      </c>
      <c r="B317" s="280"/>
      <c r="C317" s="280" t="s">
        <v>1976</v>
      </c>
      <c r="D317" s="281"/>
      <c r="E317" s="280" t="str">
        <f>_xlfn.CONCAT(_INSTRUMENT_TAGS[[#This Row],[INITIAL_TAG1]:[INITIAL_TAG2]])</f>
        <v>BB1ST656</v>
      </c>
      <c r="F317" s="280" t="str">
        <f>TRIM(UPPER( MID(_INSTRUMENT_TAGS[[#This Row],[INITIAL_DESC]],1,25)))</f>
        <v>DISC SCREEN DRIVE 1</v>
      </c>
      <c r="G317" s="280" t="str">
        <f>TRIM(UPPER( MID(_INSTRUMENT_TAGS[[#This Row],[INITIAL_DESC]],26,25)))</f>
        <v>ROTATION GUARD</v>
      </c>
      <c r="H317" s="280" t="str">
        <f xml:space="preserve"> TRIM(UPPER( MID(_INSTRUMENT_TAGS[[#This Row],[INITIAL_DESC]],51,25)))</f>
        <v/>
      </c>
      <c r="I317" s="281"/>
      <c r="J317" s="280" t="str">
        <f>_xlfn.CONCAT(_INSTRUMENT_TAGS[[#This Row],[INITIAL_TAG1]:[INITIAL_TAG2]])</f>
        <v>BB1ST656</v>
      </c>
      <c r="K317" s="280" t="str">
        <f>TRIM(TRIM(_INSTRUMENT_TAGS[[#This Row],[DESC1]])&amp; " " &amp;TRIM(_INSTRUMENT_TAGS[[#This Row],[DESC2]]) &amp; " " &amp; TRIM(_INSTRUMENT_TAGS[[#This Row],[DESC3]]))</f>
        <v>DISC SCREEN DRIVE 1 ROTATION GUARD</v>
      </c>
    </row>
    <row r="318" spans="1:11" s="282" customFormat="1" x14ac:dyDescent="0.4">
      <c r="A318" s="280" t="s">
        <v>750</v>
      </c>
      <c r="B318" s="280"/>
      <c r="C318" s="280" t="s">
        <v>1977</v>
      </c>
      <c r="D318" s="281"/>
      <c r="E318" s="280" t="str">
        <f>_xlfn.CONCAT(_INSTRUMENT_TAGS[[#This Row],[INITIAL_TAG1]:[INITIAL_TAG2]])</f>
        <v>BB1ST657</v>
      </c>
      <c r="F318" s="280" t="str">
        <f>TRIM(UPPER( MID(_INSTRUMENT_TAGS[[#This Row],[INITIAL_DESC]],1,25)))</f>
        <v>DISC SCREEN DRIVE 2</v>
      </c>
      <c r="G318" s="280" t="str">
        <f>TRIM(UPPER( MID(_INSTRUMENT_TAGS[[#This Row],[INITIAL_DESC]],26,25)))</f>
        <v>ROTATION GUARD</v>
      </c>
      <c r="H318" s="280" t="str">
        <f xml:space="preserve"> TRIM(UPPER( MID(_INSTRUMENT_TAGS[[#This Row],[INITIAL_DESC]],51,25)))</f>
        <v/>
      </c>
      <c r="I318" s="281"/>
      <c r="J318" s="280" t="str">
        <f>_xlfn.CONCAT(_INSTRUMENT_TAGS[[#This Row],[INITIAL_TAG1]:[INITIAL_TAG2]])</f>
        <v>BB1ST657</v>
      </c>
      <c r="K318" s="280" t="str">
        <f>TRIM(TRIM(_INSTRUMENT_TAGS[[#This Row],[DESC1]])&amp; " " &amp;TRIM(_INSTRUMENT_TAGS[[#This Row],[DESC2]]) &amp; " " &amp; TRIM(_INSTRUMENT_TAGS[[#This Row],[DESC3]]))</f>
        <v>DISC SCREEN DRIVE 2 ROTATION GUARD</v>
      </c>
    </row>
    <row r="319" spans="1:11" s="282" customFormat="1" x14ac:dyDescent="0.4">
      <c r="A319" s="280" t="s">
        <v>770</v>
      </c>
      <c r="B319" s="280"/>
      <c r="C319" s="280" t="s">
        <v>1978</v>
      </c>
      <c r="D319" s="281"/>
      <c r="E319" s="280" t="str">
        <f>_xlfn.CONCAT(_INSTRUMENT_TAGS[[#This Row],[INITIAL_TAG1]:[INITIAL_TAG2]])</f>
        <v>BB1GS652</v>
      </c>
      <c r="F319" s="280" t="str">
        <f>TRIM(UPPER( MID(_INSTRUMENT_TAGS[[#This Row],[INITIAL_DESC]],1,25)))</f>
        <v>EXPLOSION HATCH</v>
      </c>
      <c r="G319" s="280" t="str">
        <f>TRIM(UPPER( MID(_INSTRUMENT_TAGS[[#This Row],[INITIAL_DESC]],26,25)))</f>
        <v>LIMIT SWITCH 1</v>
      </c>
      <c r="H319" s="280" t="str">
        <f xml:space="preserve"> TRIM(UPPER( MID(_INSTRUMENT_TAGS[[#This Row],[INITIAL_DESC]],51,25)))</f>
        <v/>
      </c>
      <c r="I319" s="281"/>
      <c r="J319" s="280" t="str">
        <f>_xlfn.CONCAT(_INSTRUMENT_TAGS[[#This Row],[INITIAL_TAG1]:[INITIAL_TAG2]])</f>
        <v>BB1GS652</v>
      </c>
      <c r="K319" s="280" t="str">
        <f>TRIM(TRIM(_INSTRUMENT_TAGS[[#This Row],[DESC1]])&amp; " " &amp;TRIM(_INSTRUMENT_TAGS[[#This Row],[DESC2]]) &amp; " " &amp; TRIM(_INSTRUMENT_TAGS[[#This Row],[DESC3]]))</f>
        <v>EXPLOSION HATCH LIMIT SWITCH 1</v>
      </c>
    </row>
    <row r="320" spans="1:11" s="282" customFormat="1" x14ac:dyDescent="0.4">
      <c r="A320" s="280" t="s">
        <v>773</v>
      </c>
      <c r="B320" s="280"/>
      <c r="C320" s="280" t="s">
        <v>1979</v>
      </c>
      <c r="D320" s="281"/>
      <c r="E320" s="280" t="str">
        <f>_xlfn.CONCAT(_INSTRUMENT_TAGS[[#This Row],[INITIAL_TAG1]:[INITIAL_TAG2]])</f>
        <v>BB1GS653</v>
      </c>
      <c r="F320" s="280" t="str">
        <f>TRIM(UPPER( MID(_INSTRUMENT_TAGS[[#This Row],[INITIAL_DESC]],1,25)))</f>
        <v>EXPLOSION HATCH</v>
      </c>
      <c r="G320" s="280" t="str">
        <f>TRIM(UPPER( MID(_INSTRUMENT_TAGS[[#This Row],[INITIAL_DESC]],26,25)))</f>
        <v>LIMIT SWITCH 2</v>
      </c>
      <c r="H320" s="280" t="str">
        <f xml:space="preserve"> TRIM(UPPER( MID(_INSTRUMENT_TAGS[[#This Row],[INITIAL_DESC]],51,25)))</f>
        <v/>
      </c>
      <c r="I320" s="281"/>
      <c r="J320" s="280" t="str">
        <f>_xlfn.CONCAT(_INSTRUMENT_TAGS[[#This Row],[INITIAL_TAG1]:[INITIAL_TAG2]])</f>
        <v>BB1GS653</v>
      </c>
      <c r="K320" s="280" t="str">
        <f>TRIM(TRIM(_INSTRUMENT_TAGS[[#This Row],[DESC1]])&amp; " " &amp;TRIM(_INSTRUMENT_TAGS[[#This Row],[DESC2]]) &amp; " " &amp; TRIM(_INSTRUMENT_TAGS[[#This Row],[DESC3]]))</f>
        <v>EXPLOSION HATCH LIMIT SWITCH 2</v>
      </c>
    </row>
    <row r="321" spans="1:11" s="282" customFormat="1" x14ac:dyDescent="0.4">
      <c r="A321" s="280" t="s">
        <v>775</v>
      </c>
      <c r="B321" s="280"/>
      <c r="C321" s="280" t="s">
        <v>1980</v>
      </c>
      <c r="D321" s="281"/>
      <c r="E321" s="280" t="str">
        <f>_xlfn.CONCAT(_INSTRUMENT_TAGS[[#This Row],[INITIAL_TAG1]:[INITIAL_TAG2]])</f>
        <v>BB1GS654</v>
      </c>
      <c r="F321" s="280" t="str">
        <f>TRIM(UPPER( MID(_INSTRUMENT_TAGS[[#This Row],[INITIAL_DESC]],1,25)))</f>
        <v>EXPLOSION HATCH</v>
      </c>
      <c r="G321" s="280" t="str">
        <f>TRIM(UPPER( MID(_INSTRUMENT_TAGS[[#This Row],[INITIAL_DESC]],26,25)))</f>
        <v>LIMIT SWITCH 3</v>
      </c>
      <c r="H321" s="280" t="str">
        <f xml:space="preserve"> TRIM(UPPER( MID(_INSTRUMENT_TAGS[[#This Row],[INITIAL_DESC]],51,25)))</f>
        <v/>
      </c>
      <c r="I321" s="281"/>
      <c r="J321" s="280" t="str">
        <f>_xlfn.CONCAT(_INSTRUMENT_TAGS[[#This Row],[INITIAL_TAG1]:[INITIAL_TAG2]])</f>
        <v>BB1GS654</v>
      </c>
      <c r="K321" s="280" t="str">
        <f>TRIM(TRIM(_INSTRUMENT_TAGS[[#This Row],[DESC1]])&amp; " " &amp;TRIM(_INSTRUMENT_TAGS[[#This Row],[DESC2]]) &amp; " " &amp; TRIM(_INSTRUMENT_TAGS[[#This Row],[DESC3]]))</f>
        <v>EXPLOSION HATCH LIMIT SWITCH 3</v>
      </c>
    </row>
    <row r="322" spans="1:11" s="282" customFormat="1" x14ac:dyDescent="0.4">
      <c r="A322" s="280" t="s">
        <v>777</v>
      </c>
      <c r="B322" s="280"/>
      <c r="C322" s="280" t="s">
        <v>1981</v>
      </c>
      <c r="D322" s="281"/>
      <c r="E322" s="280" t="str">
        <f>_xlfn.CONCAT(_INSTRUMENT_TAGS[[#This Row],[INITIAL_TAG1]:[INITIAL_TAG2]])</f>
        <v>BB1GS655</v>
      </c>
      <c r="F322" s="280" t="str">
        <f>TRIM(UPPER( MID(_INSTRUMENT_TAGS[[#This Row],[INITIAL_DESC]],1,25)))</f>
        <v>EXPLOSION HATCH</v>
      </c>
      <c r="G322" s="280" t="str">
        <f>TRIM(UPPER( MID(_INSTRUMENT_TAGS[[#This Row],[INITIAL_DESC]],26,25)))</f>
        <v>LIMIT SWITCH 4</v>
      </c>
      <c r="H322" s="280" t="str">
        <f xml:space="preserve"> TRIM(UPPER( MID(_INSTRUMENT_TAGS[[#This Row],[INITIAL_DESC]],51,25)))</f>
        <v/>
      </c>
      <c r="I322" s="281"/>
      <c r="J322" s="280" t="str">
        <f>_xlfn.CONCAT(_INSTRUMENT_TAGS[[#This Row],[INITIAL_TAG1]:[INITIAL_TAG2]])</f>
        <v>BB1GS655</v>
      </c>
      <c r="K322" s="280" t="str">
        <f>TRIM(TRIM(_INSTRUMENT_TAGS[[#This Row],[DESC1]])&amp; " " &amp;TRIM(_INSTRUMENT_TAGS[[#This Row],[DESC2]]) &amp; " " &amp; TRIM(_INSTRUMENT_TAGS[[#This Row],[DESC3]]))</f>
        <v>EXPLOSION HATCH LIMIT SWITCH 4</v>
      </c>
    </row>
    <row r="323" spans="1:11" s="282" customFormat="1" x14ac:dyDescent="0.4">
      <c r="A323" s="280" t="s">
        <v>779</v>
      </c>
      <c r="B323" s="280"/>
      <c r="C323" s="280" t="s">
        <v>1982</v>
      </c>
      <c r="D323" s="281"/>
      <c r="E323" s="280" t="str">
        <f>_xlfn.CONCAT(_INSTRUMENT_TAGS[[#This Row],[INITIAL_TAG1]:[INITIAL_TAG2]])</f>
        <v>BB1LS657</v>
      </c>
      <c r="F323" s="280" t="str">
        <f>TRIM(UPPER( MID(_INSTRUMENT_TAGS[[#This Row],[INITIAL_DESC]],1,25)))</f>
        <v>FUEL SILO DISCHARGE</v>
      </c>
      <c r="G323" s="280" t="str">
        <f>TRIM(UPPER( MID(_INSTRUMENT_TAGS[[#This Row],[INITIAL_DESC]],26,25)))</f>
        <v>SCREW BLOCKAGE SWITCH</v>
      </c>
      <c r="H323" s="280" t="str">
        <f xml:space="preserve"> TRIM(UPPER( MID(_INSTRUMENT_TAGS[[#This Row],[INITIAL_DESC]],51,25)))</f>
        <v/>
      </c>
      <c r="I323" s="281"/>
      <c r="J323" s="280" t="str">
        <f>_xlfn.CONCAT(_INSTRUMENT_TAGS[[#This Row],[INITIAL_TAG1]:[INITIAL_TAG2]])</f>
        <v>BB1LS657</v>
      </c>
      <c r="K323" s="280" t="str">
        <f>TRIM(TRIM(_INSTRUMENT_TAGS[[#This Row],[DESC1]])&amp; " " &amp;TRIM(_INSTRUMENT_TAGS[[#This Row],[DESC2]]) &amp; " " &amp; TRIM(_INSTRUMENT_TAGS[[#This Row],[DESC3]]))</f>
        <v>FUEL SILO DISCHARGE SCREW BLOCKAGE SWITCH</v>
      </c>
    </row>
    <row r="324" spans="1:11" s="282" customFormat="1" x14ac:dyDescent="0.4">
      <c r="A324" s="280" t="s">
        <v>782</v>
      </c>
      <c r="B324" s="280"/>
      <c r="C324" s="280" t="s">
        <v>1430</v>
      </c>
      <c r="D324" s="281"/>
      <c r="E324" s="280" t="str">
        <f>_xlfn.CONCAT(_INSTRUMENT_TAGS[[#This Row],[INITIAL_TAG1]:[INITIAL_TAG2]])</f>
        <v>BB1LS658</v>
      </c>
      <c r="F324" s="280" t="str">
        <f>TRIM(UPPER( MID(_INSTRUMENT_TAGS[[#This Row],[INITIAL_DESC]],1,25)))</f>
        <v>FUEL SILO CROSS CONVEYOR</v>
      </c>
      <c r="G324" s="280" t="str">
        <f>TRIM(UPPER( MID(_INSTRUMENT_TAGS[[#This Row],[INITIAL_DESC]],26,25)))</f>
        <v>BLOCKAGE SWITCH</v>
      </c>
      <c r="H324" s="280" t="str">
        <f xml:space="preserve"> TRIM(UPPER( MID(_INSTRUMENT_TAGS[[#This Row],[INITIAL_DESC]],51,25)))</f>
        <v/>
      </c>
      <c r="I324" s="281"/>
      <c r="J324" s="280" t="str">
        <f>_xlfn.CONCAT(_INSTRUMENT_TAGS[[#This Row],[INITIAL_TAG1]:[INITIAL_TAG2]])</f>
        <v>BB1LS658</v>
      </c>
      <c r="K324" s="280" t="str">
        <f>TRIM(TRIM(_INSTRUMENT_TAGS[[#This Row],[DESC1]])&amp; " " &amp;TRIM(_INSTRUMENT_TAGS[[#This Row],[DESC2]]) &amp; " " &amp; TRIM(_INSTRUMENT_TAGS[[#This Row],[DESC3]]))</f>
        <v>FUEL SILO CROSS CONVEYOR BLOCKAGE SWITCH</v>
      </c>
    </row>
    <row r="325" spans="1:11" s="282" customFormat="1" x14ac:dyDescent="0.4">
      <c r="A325" s="280" t="s">
        <v>1983</v>
      </c>
      <c r="B325" s="280"/>
      <c r="C325" s="280" t="s">
        <v>1984</v>
      </c>
      <c r="D325" s="281"/>
      <c r="E325" s="280" t="str">
        <f>_xlfn.CONCAT(_INSTRUMENT_TAGS[[#This Row],[INITIAL_TAG1]:[INITIAL_TAG2]])</f>
        <v>&lt;004&gt;</v>
      </c>
      <c r="F325" s="280" t="str">
        <f>TRIM(UPPER( MID(_INSTRUMENT_TAGS[[#This Row],[INITIAL_DESC]],1,25)))</f>
        <v>FUEL SILO CROSS CONVEYOR</v>
      </c>
      <c r="G325" s="280" t="str">
        <f>TRIM(UPPER( MID(_INSTRUMENT_TAGS[[#This Row],[INITIAL_DESC]],26,25)))</f>
        <v>EXPLOSION HATCH</v>
      </c>
      <c r="H325" s="280" t="str">
        <f xml:space="preserve"> TRIM(UPPER( MID(_INSTRUMENT_TAGS[[#This Row],[INITIAL_DESC]],51,25)))</f>
        <v>LIMIT SWITCH</v>
      </c>
      <c r="I325" s="281"/>
      <c r="J325" s="280" t="str">
        <f>_xlfn.CONCAT(_INSTRUMENT_TAGS[[#This Row],[INITIAL_TAG1]:[INITIAL_TAG2]])</f>
        <v>&lt;004&gt;</v>
      </c>
      <c r="K325" s="280" t="str">
        <f>TRIM(TRIM(_INSTRUMENT_TAGS[[#This Row],[DESC1]])&amp; " " &amp;TRIM(_INSTRUMENT_TAGS[[#This Row],[DESC2]]) &amp; " " &amp; TRIM(_INSTRUMENT_TAGS[[#This Row],[DESC3]]))</f>
        <v>FUEL SILO CROSS CONVEYOR EXPLOSION HATCH LIMIT SWITCH</v>
      </c>
    </row>
    <row r="326" spans="1:11" s="282" customFormat="1" x14ac:dyDescent="0.4">
      <c r="A326" s="280" t="s">
        <v>784</v>
      </c>
      <c r="B326" s="280"/>
      <c r="C326" s="280" t="s">
        <v>1985</v>
      </c>
      <c r="D326" s="281"/>
      <c r="E326" s="280" t="str">
        <f>_xlfn.CONCAT(_INSTRUMENT_TAGS[[#This Row],[INITIAL_TAG1]:[INITIAL_TAG2]])</f>
        <v>BB1LS659</v>
      </c>
      <c r="F326" s="280" t="str">
        <f>TRIM(UPPER( MID(_INSTRUMENT_TAGS[[#This Row],[INITIAL_DESC]],1,25)))</f>
        <v>FUEL FEEDING SCREW 1</v>
      </c>
      <c r="G326" s="280" t="str">
        <f>TRIM(UPPER( MID(_INSTRUMENT_TAGS[[#This Row],[INITIAL_DESC]],26,25)))</f>
        <v>BLOCKAGE SWITCH</v>
      </c>
      <c r="H326" s="280" t="str">
        <f xml:space="preserve"> TRIM(UPPER( MID(_INSTRUMENT_TAGS[[#This Row],[INITIAL_DESC]],51,25)))</f>
        <v/>
      </c>
      <c r="I326" s="281"/>
      <c r="J326" s="280" t="str">
        <f>_xlfn.CONCAT(_INSTRUMENT_TAGS[[#This Row],[INITIAL_TAG1]:[INITIAL_TAG2]])</f>
        <v>BB1LS659</v>
      </c>
      <c r="K326" s="280" t="str">
        <f>TRIM(TRIM(_INSTRUMENT_TAGS[[#This Row],[DESC1]])&amp; " " &amp;TRIM(_INSTRUMENT_TAGS[[#This Row],[DESC2]]) &amp; " " &amp; TRIM(_INSTRUMENT_TAGS[[#This Row],[DESC3]]))</f>
        <v>FUEL FEEDING SCREW 1 BLOCKAGE SWITCH</v>
      </c>
    </row>
    <row r="327" spans="1:11" s="282" customFormat="1" x14ac:dyDescent="0.4">
      <c r="A327" s="280" t="s">
        <v>787</v>
      </c>
      <c r="B327" s="280"/>
      <c r="C327" s="280" t="s">
        <v>1986</v>
      </c>
      <c r="D327" s="281"/>
      <c r="E327" s="280" t="str">
        <f>_xlfn.CONCAT(_INSTRUMENT_TAGS[[#This Row],[INITIAL_TAG1]:[INITIAL_TAG2]])</f>
        <v>BB1LS660</v>
      </c>
      <c r="F327" s="280" t="str">
        <f>TRIM(UPPER( MID(_INSTRUMENT_TAGS[[#This Row],[INITIAL_DESC]],1,25)))</f>
        <v>FUEL FEEDING SCREW 2</v>
      </c>
      <c r="G327" s="280" t="str">
        <f>TRIM(UPPER( MID(_INSTRUMENT_TAGS[[#This Row],[INITIAL_DESC]],26,25)))</f>
        <v>BLOCKAGE SWITCH</v>
      </c>
      <c r="H327" s="280" t="str">
        <f xml:space="preserve"> TRIM(UPPER( MID(_INSTRUMENT_TAGS[[#This Row],[INITIAL_DESC]],51,25)))</f>
        <v/>
      </c>
      <c r="I327" s="281"/>
      <c r="J327" s="280" t="str">
        <f>_xlfn.CONCAT(_INSTRUMENT_TAGS[[#This Row],[INITIAL_TAG1]:[INITIAL_TAG2]])</f>
        <v>BB1LS660</v>
      </c>
      <c r="K327" s="280" t="str">
        <f>TRIM(TRIM(_INSTRUMENT_TAGS[[#This Row],[DESC1]])&amp; " " &amp;TRIM(_INSTRUMENT_TAGS[[#This Row],[DESC2]]) &amp; " " &amp; TRIM(_INSTRUMENT_TAGS[[#This Row],[DESC3]]))</f>
        <v>FUEL FEEDING SCREW 2 BLOCKAGE SWITCH</v>
      </c>
    </row>
    <row r="328" spans="1:11" s="282" customFormat="1" x14ac:dyDescent="0.4">
      <c r="A328" s="280" t="s">
        <v>793</v>
      </c>
      <c r="B328" s="280"/>
      <c r="C328" s="280" t="s">
        <v>794</v>
      </c>
      <c r="D328" s="281"/>
      <c r="E328" s="280" t="str">
        <f>_xlfn.CONCAT(_INSTRUMENT_TAGS[[#This Row],[INITIAL_TAG1]:[INITIAL_TAG2]])</f>
        <v>BB1ST649</v>
      </c>
      <c r="F328" s="280" t="str">
        <f>TRIM(UPPER( MID(_INSTRUMENT_TAGS[[#This Row],[INITIAL_DESC]],1,25)))</f>
        <v>FUEL SILO CROSS CONVEYOR</v>
      </c>
      <c r="G328" s="280" t="str">
        <f>TRIM(UPPER( MID(_INSTRUMENT_TAGS[[#This Row],[INITIAL_DESC]],26,25)))</f>
        <v>ROTATION GUARD</v>
      </c>
      <c r="H328" s="280" t="str">
        <f xml:space="preserve"> TRIM(UPPER( MID(_INSTRUMENT_TAGS[[#This Row],[INITIAL_DESC]],51,25)))</f>
        <v/>
      </c>
      <c r="I328" s="281"/>
      <c r="J328" s="280" t="str">
        <f>_xlfn.CONCAT(_INSTRUMENT_TAGS[[#This Row],[INITIAL_TAG1]:[INITIAL_TAG2]])</f>
        <v>BB1ST649</v>
      </c>
      <c r="K328" s="280" t="str">
        <f>TRIM(TRIM(_INSTRUMENT_TAGS[[#This Row],[DESC1]])&amp; " " &amp;TRIM(_INSTRUMENT_TAGS[[#This Row],[DESC2]]) &amp; " " &amp; TRIM(_INSTRUMENT_TAGS[[#This Row],[DESC3]]))</f>
        <v>FUEL SILO CROSS CONVEYOR ROTATION GUARD</v>
      </c>
    </row>
    <row r="329" spans="1:11" s="282" customFormat="1" x14ac:dyDescent="0.4">
      <c r="A329" s="280" t="s">
        <v>795</v>
      </c>
      <c r="B329" s="280"/>
      <c r="C329" s="280" t="s">
        <v>1987</v>
      </c>
      <c r="D329" s="281"/>
      <c r="E329" s="280" t="str">
        <f>_xlfn.CONCAT(_INSTRUMENT_TAGS[[#This Row],[INITIAL_TAG1]:[INITIAL_TAG2]])</f>
        <v>BB1ST652</v>
      </c>
      <c r="F329" s="280" t="str">
        <f>TRIM(UPPER( MID(_INSTRUMENT_TAGS[[#This Row],[INITIAL_DESC]],1,25)))</f>
        <v>ROTATING FUEL SPREADER</v>
      </c>
      <c r="G329" s="280" t="str">
        <f>TRIM(UPPER( MID(_INSTRUMENT_TAGS[[#This Row],[INITIAL_DESC]],26,25)))</f>
        <v>ROTATION GUARD</v>
      </c>
      <c r="H329" s="280" t="str">
        <f xml:space="preserve"> TRIM(UPPER( MID(_INSTRUMENT_TAGS[[#This Row],[INITIAL_DESC]],51,25)))</f>
        <v/>
      </c>
      <c r="I329" s="281"/>
      <c r="J329" s="280" t="str">
        <f>_xlfn.CONCAT(_INSTRUMENT_TAGS[[#This Row],[INITIAL_TAG1]:[INITIAL_TAG2]])</f>
        <v>BB1ST652</v>
      </c>
      <c r="K329" s="280" t="str">
        <f>TRIM(TRIM(_INSTRUMENT_TAGS[[#This Row],[DESC1]])&amp; " " &amp;TRIM(_INSTRUMENT_TAGS[[#This Row],[DESC2]]) &amp; " " &amp; TRIM(_INSTRUMENT_TAGS[[#This Row],[DESC3]]))</f>
        <v>ROTATING FUEL SPREADER ROTATION GUARD</v>
      </c>
    </row>
    <row r="330" spans="1:11" s="282" customFormat="1" x14ac:dyDescent="0.4">
      <c r="A330" s="280" t="s">
        <v>797</v>
      </c>
      <c r="B330" s="280"/>
      <c r="C330" s="280" t="s">
        <v>1988</v>
      </c>
      <c r="D330" s="281"/>
      <c r="E330" s="280" t="str">
        <f>_xlfn.CONCAT(_INSTRUMENT_TAGS[[#This Row],[INITIAL_TAG1]:[INITIAL_TAG2]])</f>
        <v>BB1ST653</v>
      </c>
      <c r="F330" s="280" t="str">
        <f>TRIM(UPPER( MID(_INSTRUMENT_TAGS[[#This Row],[INITIAL_DESC]],1,25)))</f>
        <v>FUEL FEEDING SCREW 2</v>
      </c>
      <c r="G330" s="280" t="str">
        <f>TRIM(UPPER( MID(_INSTRUMENT_TAGS[[#This Row],[INITIAL_DESC]],26,25)))</f>
        <v>ROTATION GUARD</v>
      </c>
      <c r="H330" s="280" t="str">
        <f xml:space="preserve"> TRIM(UPPER( MID(_INSTRUMENT_TAGS[[#This Row],[INITIAL_DESC]],51,25)))</f>
        <v/>
      </c>
      <c r="I330" s="281"/>
      <c r="J330" s="280" t="str">
        <f>_xlfn.CONCAT(_INSTRUMENT_TAGS[[#This Row],[INITIAL_TAG1]:[INITIAL_TAG2]])</f>
        <v>BB1ST653</v>
      </c>
      <c r="K330" s="280" t="str">
        <f>TRIM(TRIM(_INSTRUMENT_TAGS[[#This Row],[DESC1]])&amp; " " &amp;TRIM(_INSTRUMENT_TAGS[[#This Row],[DESC2]]) &amp; " " &amp; TRIM(_INSTRUMENT_TAGS[[#This Row],[DESC3]]))</f>
        <v>FUEL FEEDING SCREW 2 ROTATION GUARD</v>
      </c>
    </row>
    <row r="331" spans="1:11" s="282" customFormat="1" x14ac:dyDescent="0.4">
      <c r="A331" s="280" t="s">
        <v>799</v>
      </c>
      <c r="B331" s="280"/>
      <c r="C331" s="280" t="s">
        <v>1989</v>
      </c>
      <c r="D331" s="281"/>
      <c r="E331" s="280" t="str">
        <f>_xlfn.CONCAT(_INSTRUMENT_TAGS[[#This Row],[INITIAL_TAG1]:[INITIAL_TAG2]])</f>
        <v>BB1ST654</v>
      </c>
      <c r="F331" s="280" t="str">
        <f>TRIM(UPPER( MID(_INSTRUMENT_TAGS[[#This Row],[INITIAL_DESC]],1,25)))</f>
        <v>FUEL FEEDING ROTARY</v>
      </c>
      <c r="G331" s="280" t="str">
        <f>TRIM(UPPER( MID(_INSTRUMENT_TAGS[[#This Row],[INITIAL_DESC]],26,25)))</f>
        <v>FEEDER 1 ROTATION GUARD</v>
      </c>
      <c r="H331" s="280" t="str">
        <f xml:space="preserve"> TRIM(UPPER( MID(_INSTRUMENT_TAGS[[#This Row],[INITIAL_DESC]],51,25)))</f>
        <v/>
      </c>
      <c r="I331" s="281"/>
      <c r="J331" s="280" t="str">
        <f>_xlfn.CONCAT(_INSTRUMENT_TAGS[[#This Row],[INITIAL_TAG1]:[INITIAL_TAG2]])</f>
        <v>BB1ST654</v>
      </c>
      <c r="K331" s="280" t="str">
        <f>TRIM(TRIM(_INSTRUMENT_TAGS[[#This Row],[DESC1]])&amp; " " &amp;TRIM(_INSTRUMENT_TAGS[[#This Row],[DESC2]]) &amp; " " &amp; TRIM(_INSTRUMENT_TAGS[[#This Row],[DESC3]]))</f>
        <v>FUEL FEEDING ROTARY FEEDER 1 ROTATION GUARD</v>
      </c>
    </row>
    <row r="332" spans="1:11" s="282" customFormat="1" x14ac:dyDescent="0.4">
      <c r="A332" s="280" t="s">
        <v>801</v>
      </c>
      <c r="B332" s="280"/>
      <c r="C332" s="280" t="s">
        <v>1990</v>
      </c>
      <c r="D332" s="281"/>
      <c r="E332" s="280" t="str">
        <f>_xlfn.CONCAT(_INSTRUMENT_TAGS[[#This Row],[INITIAL_TAG1]:[INITIAL_TAG2]])</f>
        <v>BB1ST655</v>
      </c>
      <c r="F332" s="280" t="str">
        <f>TRIM(UPPER( MID(_INSTRUMENT_TAGS[[#This Row],[INITIAL_DESC]],1,25)))</f>
        <v>FUEL FEEDING ROTARY</v>
      </c>
      <c r="G332" s="280" t="str">
        <f>TRIM(UPPER( MID(_INSTRUMENT_TAGS[[#This Row],[INITIAL_DESC]],26,25)))</f>
        <v>FEEDER 2 ROTATION GUARD</v>
      </c>
      <c r="H332" s="280" t="str">
        <f xml:space="preserve"> TRIM(UPPER( MID(_INSTRUMENT_TAGS[[#This Row],[INITIAL_DESC]],51,25)))</f>
        <v/>
      </c>
      <c r="I332" s="281"/>
      <c r="J332" s="280" t="str">
        <f>_xlfn.CONCAT(_INSTRUMENT_TAGS[[#This Row],[INITIAL_TAG1]:[INITIAL_TAG2]])</f>
        <v>BB1ST655</v>
      </c>
      <c r="K332" s="280" t="str">
        <f>TRIM(TRIM(_INSTRUMENT_TAGS[[#This Row],[DESC1]])&amp; " " &amp;TRIM(_INSTRUMENT_TAGS[[#This Row],[DESC2]]) &amp; " " &amp; TRIM(_INSTRUMENT_TAGS[[#This Row],[DESC3]]))</f>
        <v>FUEL FEEDING ROTARY FEEDER 2 ROTATION GUARD</v>
      </c>
    </row>
    <row r="333" spans="1:11" s="282" customFormat="1" x14ac:dyDescent="0.4">
      <c r="A333" s="280" t="s">
        <v>803</v>
      </c>
      <c r="B333" s="280"/>
      <c r="C333" s="280" t="s">
        <v>1991</v>
      </c>
      <c r="D333" s="281"/>
      <c r="E333" s="280" t="str">
        <f>_xlfn.CONCAT(_INSTRUMENT_TAGS[[#This Row],[INITIAL_TAG1]:[INITIAL_TAG2]])</f>
        <v>BB1ST659</v>
      </c>
      <c r="F333" s="280" t="str">
        <f>TRIM(UPPER( MID(_INSTRUMENT_TAGS[[#This Row],[INITIAL_DESC]],1,25)))</f>
        <v>FUEL FEEDING SCREW 1</v>
      </c>
      <c r="G333" s="280" t="str">
        <f>TRIM(UPPER( MID(_INSTRUMENT_TAGS[[#This Row],[INITIAL_DESC]],26,25)))</f>
        <v>ROTATION GUARD</v>
      </c>
      <c r="H333" s="280" t="str">
        <f xml:space="preserve"> TRIM(UPPER( MID(_INSTRUMENT_TAGS[[#This Row],[INITIAL_DESC]],51,25)))</f>
        <v/>
      </c>
      <c r="I333" s="281"/>
      <c r="J333" s="280" t="str">
        <f>_xlfn.CONCAT(_INSTRUMENT_TAGS[[#This Row],[INITIAL_TAG1]:[INITIAL_TAG2]])</f>
        <v>BB1ST659</v>
      </c>
      <c r="K333" s="280" t="str">
        <f>TRIM(TRIM(_INSTRUMENT_TAGS[[#This Row],[DESC1]])&amp; " " &amp;TRIM(_INSTRUMENT_TAGS[[#This Row],[DESC2]]) &amp; " " &amp; TRIM(_INSTRUMENT_TAGS[[#This Row],[DESC3]]))</f>
        <v>FUEL FEEDING SCREW 1 ROTATION GUARD</v>
      </c>
    </row>
    <row r="334" spans="1:11" s="282" customFormat="1" x14ac:dyDescent="0.4">
      <c r="A334" s="280" t="s">
        <v>777</v>
      </c>
      <c r="B334" s="280"/>
      <c r="C334" s="280" t="s">
        <v>1992</v>
      </c>
      <c r="D334" s="281"/>
      <c r="E334" s="280" t="str">
        <f>_xlfn.CONCAT(_INSTRUMENT_TAGS[[#This Row],[INITIAL_TAG1]:[INITIAL_TAG2]])</f>
        <v>BB1GS655</v>
      </c>
      <c r="F334" s="280" t="str">
        <f>TRIM(UPPER( MID(_INSTRUMENT_TAGS[[#This Row],[INITIAL_DESC]],1,25)))</f>
        <v>SLIDE GATE VALVE OPEN</v>
      </c>
      <c r="G334" s="280" t="str">
        <f>TRIM(UPPER( MID(_INSTRUMENT_TAGS[[#This Row],[INITIAL_DESC]],26,25)))</f>
        <v>LIMIT SWITCH</v>
      </c>
      <c r="H334" s="280" t="str">
        <f xml:space="preserve"> TRIM(UPPER( MID(_INSTRUMENT_TAGS[[#This Row],[INITIAL_DESC]],51,25)))</f>
        <v/>
      </c>
      <c r="I334" s="281"/>
      <c r="J334" s="280" t="str">
        <f>_xlfn.CONCAT(_INSTRUMENT_TAGS[[#This Row],[INITIAL_TAG1]:[INITIAL_TAG2]])</f>
        <v>BB1GS655</v>
      </c>
      <c r="K334" s="280" t="str">
        <f>TRIM(TRIM(_INSTRUMENT_TAGS[[#This Row],[DESC1]])&amp; " " &amp;TRIM(_INSTRUMENT_TAGS[[#This Row],[DESC2]]) &amp; " " &amp; TRIM(_INSTRUMENT_TAGS[[#This Row],[DESC3]]))</f>
        <v>SLIDE GATE VALVE OPEN LIMIT SWITCH</v>
      </c>
    </row>
    <row r="335" spans="1:11" s="282" customFormat="1" x14ac:dyDescent="0.4">
      <c r="A335" s="280" t="s">
        <v>1453</v>
      </c>
      <c r="B335" s="280"/>
      <c r="C335" s="280" t="s">
        <v>1993</v>
      </c>
      <c r="D335" s="281"/>
      <c r="E335" s="280" t="str">
        <f>_xlfn.CONCAT(_INSTRUMENT_TAGS[[#This Row],[INITIAL_TAG1]:[INITIAL_TAG2]])</f>
        <v>BB1GS656</v>
      </c>
      <c r="F335" s="280" t="str">
        <f>TRIM(UPPER( MID(_INSTRUMENT_TAGS[[#This Row],[INITIAL_DESC]],1,25)))</f>
        <v>SLIDE GATE VALVE CLOSE</v>
      </c>
      <c r="G335" s="280" t="str">
        <f>TRIM(UPPER( MID(_INSTRUMENT_TAGS[[#This Row],[INITIAL_DESC]],26,25)))</f>
        <v>LIMIT SWITCH</v>
      </c>
      <c r="H335" s="280" t="str">
        <f xml:space="preserve"> TRIM(UPPER( MID(_INSTRUMENT_TAGS[[#This Row],[INITIAL_DESC]],51,25)))</f>
        <v/>
      </c>
      <c r="I335" s="281"/>
      <c r="J335" s="280" t="str">
        <f>_xlfn.CONCAT(_INSTRUMENT_TAGS[[#This Row],[INITIAL_TAG1]:[INITIAL_TAG2]])</f>
        <v>BB1GS656</v>
      </c>
      <c r="K335" s="280" t="str">
        <f>TRIM(TRIM(_INSTRUMENT_TAGS[[#This Row],[DESC1]])&amp; " " &amp;TRIM(_INSTRUMENT_TAGS[[#This Row],[DESC2]]) &amp; " " &amp; TRIM(_INSTRUMENT_TAGS[[#This Row],[DESC3]]))</f>
        <v>SLIDE GATE VALVE CLOSE LIMIT SWITCH</v>
      </c>
    </row>
    <row r="336" spans="1:11" s="282" customFormat="1" x14ac:dyDescent="0.4">
      <c r="A336" s="280" t="s">
        <v>1472</v>
      </c>
      <c r="B336" s="280"/>
      <c r="C336" s="280" t="s">
        <v>1994</v>
      </c>
      <c r="D336" s="281"/>
      <c r="E336" s="280" t="str">
        <f>_xlfn.CONCAT(_INSTRUMENT_TAGS[[#This Row],[INITIAL_TAG1]:[INITIAL_TAG2]])</f>
        <v>BB1LS661</v>
      </c>
      <c r="F336" s="280" t="str">
        <f>TRIM(UPPER( MID(_INSTRUMENT_TAGS[[#This Row],[INITIAL_DESC]],1,25)))</f>
        <v>LUBRICATION ALARM</v>
      </c>
      <c r="G336" s="280" t="str">
        <f>TRIM(UPPER( MID(_INSTRUMENT_TAGS[[#This Row],[INITIAL_DESC]],26,25)))</f>
        <v>SCREW DISCHARGER</v>
      </c>
      <c r="H336" s="280" t="str">
        <f xml:space="preserve"> TRIM(UPPER( MID(_INSTRUMENT_TAGS[[#This Row],[INITIAL_DESC]],51,25)))</f>
        <v/>
      </c>
      <c r="I336" s="281"/>
      <c r="J336" s="280" t="str">
        <f>_xlfn.CONCAT(_INSTRUMENT_TAGS[[#This Row],[INITIAL_TAG1]:[INITIAL_TAG2]])</f>
        <v>BB1LS661</v>
      </c>
      <c r="K336" s="280" t="str">
        <f>TRIM(TRIM(_INSTRUMENT_TAGS[[#This Row],[DESC1]])&amp; " " &amp;TRIM(_INSTRUMENT_TAGS[[#This Row],[DESC2]]) &amp; " " &amp; TRIM(_INSTRUMENT_TAGS[[#This Row],[DESC3]]))</f>
        <v>LUBRICATION ALARM SCREW DISCHARGER</v>
      </c>
    </row>
    <row r="337" spans="1:11" s="282" customFormat="1" x14ac:dyDescent="0.4">
      <c r="A337" s="280" t="s">
        <v>854</v>
      </c>
      <c r="B337" s="280"/>
      <c r="C337" s="280" t="s">
        <v>1995</v>
      </c>
      <c r="D337" s="281"/>
      <c r="E337" s="280" t="str">
        <f>_xlfn.CONCAT(_INSTRUMENT_TAGS[[#This Row],[INITIAL_TAG1]:[INITIAL_TAG2]])</f>
        <v>BB1GS802</v>
      </c>
      <c r="F337" s="280" t="str">
        <f>TRIM(UPPER( MID(_INSTRUMENT_TAGS[[#This Row],[INITIAL_DESC]],1,25)))</f>
        <v>BOTTOM ASH VALVE</v>
      </c>
      <c r="G337" s="280" t="str">
        <f>TRIM(UPPER( MID(_INSTRUMENT_TAGS[[#This Row],[INITIAL_DESC]],26,25)))</f>
        <v>LIMIT SWITCH</v>
      </c>
      <c r="H337" s="280" t="str">
        <f xml:space="preserve"> TRIM(UPPER( MID(_INSTRUMENT_TAGS[[#This Row],[INITIAL_DESC]],51,25)))</f>
        <v/>
      </c>
      <c r="I337" s="281"/>
      <c r="J337" s="280" t="str">
        <f>_xlfn.CONCAT(_INSTRUMENT_TAGS[[#This Row],[INITIAL_TAG1]:[INITIAL_TAG2]])</f>
        <v>BB1GS802</v>
      </c>
      <c r="K337" s="280" t="str">
        <f>TRIM(TRIM(_INSTRUMENT_TAGS[[#This Row],[DESC1]])&amp; " " &amp;TRIM(_INSTRUMENT_TAGS[[#This Row],[DESC2]]) &amp; " " &amp; TRIM(_INSTRUMENT_TAGS[[#This Row],[DESC3]]))</f>
        <v>BOTTOM ASH VALVE LIMIT SWITCH</v>
      </c>
    </row>
    <row r="338" spans="1:11" s="282" customFormat="1" x14ac:dyDescent="0.4">
      <c r="A338" s="280" t="s">
        <v>857</v>
      </c>
      <c r="B338" s="280"/>
      <c r="C338" s="280" t="s">
        <v>1996</v>
      </c>
      <c r="D338" s="281"/>
      <c r="E338" s="280" t="str">
        <f>_xlfn.CONCAT(_INSTRUMENT_TAGS[[#This Row],[INITIAL_TAG1]:[INITIAL_TAG2]])</f>
        <v>BB1GS803</v>
      </c>
      <c r="F338" s="280" t="str">
        <f>TRIM(UPPER( MID(_INSTRUMENT_TAGS[[#This Row],[INITIAL_DESC]],1,25)))</f>
        <v>BOTTOM ASH DROPPING CHUTE</v>
      </c>
      <c r="G338" s="280" t="str">
        <f>TRIM(UPPER( MID(_INSTRUMENT_TAGS[[#This Row],[INITIAL_DESC]],26,25)))</f>
        <v>CLOSING DEVICE</v>
      </c>
      <c r="H338" s="280" t="str">
        <f xml:space="preserve"> TRIM(UPPER( MID(_INSTRUMENT_TAGS[[#This Row],[INITIAL_DESC]],51,25)))</f>
        <v>LIMIT SWITCH</v>
      </c>
      <c r="I338" s="281"/>
      <c r="J338" s="280" t="str">
        <f>_xlfn.CONCAT(_INSTRUMENT_TAGS[[#This Row],[INITIAL_TAG1]:[INITIAL_TAG2]])</f>
        <v>BB1GS803</v>
      </c>
      <c r="K338" s="280" t="str">
        <f>TRIM(TRIM(_INSTRUMENT_TAGS[[#This Row],[DESC1]])&amp; " " &amp;TRIM(_INSTRUMENT_TAGS[[#This Row],[DESC2]]) &amp; " " &amp; TRIM(_INSTRUMENT_TAGS[[#This Row],[DESC3]]))</f>
        <v>BOTTOM ASH DROPPING CHUTE CLOSING DEVICE LIMIT SWITCH</v>
      </c>
    </row>
    <row r="339" spans="1:11" s="282" customFormat="1" x14ac:dyDescent="0.4">
      <c r="A339" s="280" t="s">
        <v>860</v>
      </c>
      <c r="B339" s="280"/>
      <c r="C339" s="280" t="s">
        <v>1997</v>
      </c>
      <c r="D339" s="281"/>
      <c r="E339" s="280" t="str">
        <f>_xlfn.CONCAT(_INSTRUMENT_TAGS[[#This Row],[INITIAL_TAG1]:[INITIAL_TAG2]])</f>
        <v>BB1LS852</v>
      </c>
      <c r="F339" s="280" t="str">
        <f>TRIM(UPPER( MID(_INSTRUMENT_TAGS[[#This Row],[INITIAL_DESC]],1,25)))</f>
        <v>FLY ASH CONTAINER</v>
      </c>
      <c r="G339" s="280" t="str">
        <f>TRIM(UPPER( MID(_INSTRUMENT_TAGS[[#This Row],[INITIAL_DESC]],26,25)))</f>
        <v>LEVEL SWITCH</v>
      </c>
      <c r="H339" s="280" t="str">
        <f xml:space="preserve"> TRIM(UPPER( MID(_INSTRUMENT_TAGS[[#This Row],[INITIAL_DESC]],51,25)))</f>
        <v/>
      </c>
      <c r="I339" s="281"/>
      <c r="J339" s="280" t="str">
        <f>_xlfn.CONCAT(_INSTRUMENT_TAGS[[#This Row],[INITIAL_TAG1]:[INITIAL_TAG2]])</f>
        <v>BB1LS852</v>
      </c>
      <c r="K339" s="280" t="str">
        <f>TRIM(TRIM(_INSTRUMENT_TAGS[[#This Row],[DESC1]])&amp; " " &amp;TRIM(_INSTRUMENT_TAGS[[#This Row],[DESC2]]) &amp; " " &amp; TRIM(_INSTRUMENT_TAGS[[#This Row],[DESC3]]))</f>
        <v>FLY ASH CONTAINER LEVEL SWITCH</v>
      </c>
    </row>
    <row r="340" spans="1:11" s="282" customFormat="1" x14ac:dyDescent="0.4">
      <c r="A340" s="280" t="s">
        <v>875</v>
      </c>
      <c r="B340" s="280"/>
      <c r="C340" s="280" t="s">
        <v>1998</v>
      </c>
      <c r="D340" s="281"/>
      <c r="E340" s="280" t="str">
        <f>_xlfn.CONCAT(_INSTRUMENT_TAGS[[#This Row],[INITIAL_TAG1]:[INITIAL_TAG2]])</f>
        <v>BB1ST805</v>
      </c>
      <c r="F340" s="280" t="str">
        <f>TRIM(UPPER( MID(_INSTRUMENT_TAGS[[#This Row],[INITIAL_DESC]],1,25)))</f>
        <v>HEATED ESP COLLECTION</v>
      </c>
      <c r="G340" s="280" t="str">
        <f>TRIM(UPPER( MID(_INSTRUMENT_TAGS[[#This Row],[INITIAL_DESC]],26,25)))</f>
        <v>SCREW ROTATION GUARD</v>
      </c>
      <c r="H340" s="280" t="str">
        <f xml:space="preserve"> TRIM(UPPER( MID(_INSTRUMENT_TAGS[[#This Row],[INITIAL_DESC]],51,25)))</f>
        <v/>
      </c>
      <c r="I340" s="281"/>
      <c r="J340" s="280" t="str">
        <f>_xlfn.CONCAT(_INSTRUMENT_TAGS[[#This Row],[INITIAL_TAG1]:[INITIAL_TAG2]])</f>
        <v>BB1ST805</v>
      </c>
      <c r="K340" s="280" t="str">
        <f>TRIM(TRIM(_INSTRUMENT_TAGS[[#This Row],[DESC1]])&amp; " " &amp;TRIM(_INSTRUMENT_TAGS[[#This Row],[DESC2]]) &amp; " " &amp; TRIM(_INSTRUMENT_TAGS[[#This Row],[DESC3]]))</f>
        <v>HEATED ESP COLLECTION SCREW ROTATION GUARD</v>
      </c>
    </row>
    <row r="341" spans="1:11" s="282" customFormat="1" x14ac:dyDescent="0.4">
      <c r="A341" s="280" t="s">
        <v>878</v>
      </c>
      <c r="B341" s="280"/>
      <c r="C341" s="280" t="s">
        <v>1999</v>
      </c>
      <c r="D341" s="281"/>
      <c r="E341" s="280" t="str">
        <f>_xlfn.CONCAT(_INSTRUMENT_TAGS[[#This Row],[INITIAL_TAG1]:[INITIAL_TAG2]])</f>
        <v>BB1ST808</v>
      </c>
      <c r="F341" s="280" t="str">
        <f>TRIM(UPPER( MID(_INSTRUMENT_TAGS[[#This Row],[INITIAL_DESC]],1,25)))</f>
        <v>ESP HOPPER 2 SCREW</v>
      </c>
      <c r="G341" s="280" t="str">
        <f>TRIM(UPPER( MID(_INSTRUMENT_TAGS[[#This Row],[INITIAL_DESC]],26,25)))</f>
        <v>ROTATION GUARD</v>
      </c>
      <c r="H341" s="280" t="str">
        <f xml:space="preserve"> TRIM(UPPER( MID(_INSTRUMENT_TAGS[[#This Row],[INITIAL_DESC]],51,25)))</f>
        <v/>
      </c>
      <c r="I341" s="281"/>
      <c r="J341" s="280" t="str">
        <f>_xlfn.CONCAT(_INSTRUMENT_TAGS[[#This Row],[INITIAL_TAG1]:[INITIAL_TAG2]])</f>
        <v>BB1ST808</v>
      </c>
      <c r="K341" s="280" t="str">
        <f>TRIM(TRIM(_INSTRUMENT_TAGS[[#This Row],[DESC1]])&amp; " " &amp;TRIM(_INSTRUMENT_TAGS[[#This Row],[DESC2]]) &amp; " " &amp; TRIM(_INSTRUMENT_TAGS[[#This Row],[DESC3]]))</f>
        <v>ESP HOPPER 2 SCREW ROTATION GUARD</v>
      </c>
    </row>
    <row r="342" spans="1:11" s="282" customFormat="1" x14ac:dyDescent="0.4">
      <c r="A342" s="280" t="s">
        <v>881</v>
      </c>
      <c r="B342" s="280"/>
      <c r="C342" s="280" t="s">
        <v>2000</v>
      </c>
      <c r="D342" s="281"/>
      <c r="E342" s="280" t="str">
        <f>_xlfn.CONCAT(_INSTRUMENT_TAGS[[#This Row],[INITIAL_TAG1]:[INITIAL_TAG2]])</f>
        <v>BB1ST809</v>
      </c>
      <c r="F342" s="280" t="str">
        <f>TRIM(UPPER( MID(_INSTRUMENT_TAGS[[#This Row],[INITIAL_DESC]],1,25)))</f>
        <v>ESP HOPPER 1 SCREW</v>
      </c>
      <c r="G342" s="280" t="str">
        <f>TRIM(UPPER( MID(_INSTRUMENT_TAGS[[#This Row],[INITIAL_DESC]],26,25)))</f>
        <v>ROTATION GUARD</v>
      </c>
      <c r="H342" s="280" t="str">
        <f xml:space="preserve"> TRIM(UPPER( MID(_INSTRUMENT_TAGS[[#This Row],[INITIAL_DESC]],51,25)))</f>
        <v/>
      </c>
      <c r="I342" s="281"/>
      <c r="J342" s="280" t="str">
        <f>_xlfn.CONCAT(_INSTRUMENT_TAGS[[#This Row],[INITIAL_TAG1]:[INITIAL_TAG2]])</f>
        <v>BB1ST809</v>
      </c>
      <c r="K342" s="280" t="str">
        <f>TRIM(TRIM(_INSTRUMENT_TAGS[[#This Row],[DESC1]])&amp; " " &amp;TRIM(_INSTRUMENT_TAGS[[#This Row],[DESC2]]) &amp; " " &amp; TRIM(_INSTRUMENT_TAGS[[#This Row],[DESC3]]))</f>
        <v>ESP HOPPER 1 SCREW ROTATION GUARD</v>
      </c>
    </row>
    <row r="343" spans="1:11" s="282" customFormat="1" x14ac:dyDescent="0.4">
      <c r="A343" s="280" t="s">
        <v>884</v>
      </c>
      <c r="B343" s="280"/>
      <c r="C343" s="280" t="s">
        <v>2001</v>
      </c>
      <c r="D343" s="281"/>
      <c r="E343" s="280" t="str">
        <f>_xlfn.CONCAT(_INSTRUMENT_TAGS[[#This Row],[INITIAL_TAG1]:[INITIAL_TAG2]])</f>
        <v>BB1ST804</v>
      </c>
      <c r="F343" s="280" t="str">
        <f>TRIM(UPPER( MID(_INSTRUMENT_TAGS[[#This Row],[INITIAL_DESC]],1,25)))</f>
        <v>ESP ROTARY VALVE</v>
      </c>
      <c r="G343" s="280" t="str">
        <f>TRIM(UPPER( MID(_INSTRUMENT_TAGS[[#This Row],[INITIAL_DESC]],26,25)))</f>
        <v>ROTATION GUARD</v>
      </c>
      <c r="H343" s="280" t="str">
        <f xml:space="preserve"> TRIM(UPPER( MID(_INSTRUMENT_TAGS[[#This Row],[INITIAL_DESC]],51,25)))</f>
        <v/>
      </c>
      <c r="I343" s="281"/>
      <c r="J343" s="280" t="str">
        <f>_xlfn.CONCAT(_INSTRUMENT_TAGS[[#This Row],[INITIAL_TAG1]:[INITIAL_TAG2]])</f>
        <v>BB1ST804</v>
      </c>
      <c r="K343" s="280" t="str">
        <f>TRIM(TRIM(_INSTRUMENT_TAGS[[#This Row],[DESC1]])&amp; " " &amp;TRIM(_INSTRUMENT_TAGS[[#This Row],[DESC2]]) &amp; " " &amp; TRIM(_INSTRUMENT_TAGS[[#This Row],[DESC3]]))</f>
        <v>ESP ROTARY VALVE ROTATION GUARD</v>
      </c>
    </row>
    <row r="344" spans="1:11" s="282" customFormat="1" x14ac:dyDescent="0.4">
      <c r="A344" s="280" t="s">
        <v>906</v>
      </c>
      <c r="B344" s="280"/>
      <c r="C344" s="280" t="s">
        <v>2002</v>
      </c>
      <c r="D344" s="281"/>
      <c r="E344" s="280" t="str">
        <f>_xlfn.CONCAT(_INSTRUMENT_TAGS[[#This Row],[INITIAL_TAG1]:[INITIAL_TAG2]])</f>
        <v>BB1TS808</v>
      </c>
      <c r="F344" s="280" t="str">
        <f>TRIM(UPPER( MID(_INSTRUMENT_TAGS[[#This Row],[INITIAL_DESC]],1,25)))</f>
        <v>ESP ASH HOPPER 2</v>
      </c>
      <c r="G344" s="280" t="str">
        <f>TRIM(UPPER( MID(_INSTRUMENT_TAGS[[#This Row],[INITIAL_DESC]],26,25)))</f>
        <v>OVERHEAT THERMOSTAT</v>
      </c>
      <c r="H344" s="280" t="str">
        <f xml:space="preserve"> TRIM(UPPER( MID(_INSTRUMENT_TAGS[[#This Row],[INITIAL_DESC]],51,25)))</f>
        <v/>
      </c>
      <c r="I344" s="281"/>
      <c r="J344" s="280" t="str">
        <f>_xlfn.CONCAT(_INSTRUMENT_TAGS[[#This Row],[INITIAL_TAG1]:[INITIAL_TAG2]])</f>
        <v>BB1TS808</v>
      </c>
      <c r="K344" s="280" t="str">
        <f>TRIM(TRIM(_INSTRUMENT_TAGS[[#This Row],[DESC1]])&amp; " " &amp;TRIM(_INSTRUMENT_TAGS[[#This Row],[DESC2]]) &amp; " " &amp; TRIM(_INSTRUMENT_TAGS[[#This Row],[DESC3]]))</f>
        <v>ESP ASH HOPPER 2 OVERHEAT THERMOSTAT</v>
      </c>
    </row>
    <row r="345" spans="1:11" s="282" customFormat="1" x14ac:dyDescent="0.4">
      <c r="A345" s="280" t="s">
        <v>908</v>
      </c>
      <c r="B345" s="280"/>
      <c r="C345" s="280" t="s">
        <v>2003</v>
      </c>
      <c r="D345" s="281"/>
      <c r="E345" s="280" t="str">
        <f>_xlfn.CONCAT(_INSTRUMENT_TAGS[[#This Row],[INITIAL_TAG1]:[INITIAL_TAG2]])</f>
        <v>BB1TS809</v>
      </c>
      <c r="F345" s="280" t="str">
        <f>TRIM(UPPER( MID(_INSTRUMENT_TAGS[[#This Row],[INITIAL_DESC]],1,25)))</f>
        <v>ESP ASH HOPPER 1</v>
      </c>
      <c r="G345" s="280" t="str">
        <f>TRIM(UPPER( MID(_INSTRUMENT_TAGS[[#This Row],[INITIAL_DESC]],26,25)))</f>
        <v>OVERHEAT THERMOSTAT</v>
      </c>
      <c r="H345" s="280" t="str">
        <f xml:space="preserve"> TRIM(UPPER( MID(_INSTRUMENT_TAGS[[#This Row],[INITIAL_DESC]],51,25)))</f>
        <v/>
      </c>
      <c r="I345" s="281"/>
      <c r="J345" s="280" t="str">
        <f>_xlfn.CONCAT(_INSTRUMENT_TAGS[[#This Row],[INITIAL_TAG1]:[INITIAL_TAG2]])</f>
        <v>BB1TS809</v>
      </c>
      <c r="K345" s="280" t="str">
        <f>TRIM(TRIM(_INSTRUMENT_TAGS[[#This Row],[DESC1]])&amp; " " &amp;TRIM(_INSTRUMENT_TAGS[[#This Row],[DESC2]]) &amp; " " &amp; TRIM(_INSTRUMENT_TAGS[[#This Row],[DESC3]]))</f>
        <v>ESP ASH HOPPER 1 OVERHEAT THERMOSTAT</v>
      </c>
    </row>
    <row r="346" spans="1:11" s="282" customFormat="1" x14ac:dyDescent="0.4">
      <c r="A346" s="280" t="s">
        <v>959</v>
      </c>
      <c r="B346" s="280"/>
      <c r="C346" s="280" t="s">
        <v>2004</v>
      </c>
      <c r="D346" s="281"/>
      <c r="E346" s="280" t="str">
        <f>_xlfn.CONCAT(_INSTRUMENT_TAGS[[#This Row],[INITIAL_TAG1]:[INITIAL_TAG2]])</f>
        <v>BB1TS805</v>
      </c>
      <c r="F346" s="280" t="str">
        <f>TRIM(UPPER( MID(_INSTRUMENT_TAGS[[#This Row],[INITIAL_DESC]],1,25)))</f>
        <v>ESP COLLECTION SCREW</v>
      </c>
      <c r="G346" s="280" t="str">
        <f>TRIM(UPPER( MID(_INSTRUMENT_TAGS[[#This Row],[INITIAL_DESC]],26,25)))</f>
        <v>HEATING THERMOSTAT</v>
      </c>
      <c r="H346" s="280" t="str">
        <f xml:space="preserve"> TRIM(UPPER( MID(_INSTRUMENT_TAGS[[#This Row],[INITIAL_DESC]],51,25)))</f>
        <v/>
      </c>
      <c r="I346" s="281"/>
      <c r="J346" s="280" t="str">
        <f>_xlfn.CONCAT(_INSTRUMENT_TAGS[[#This Row],[INITIAL_TAG1]:[INITIAL_TAG2]])</f>
        <v>BB1TS805</v>
      </c>
      <c r="K346" s="280" t="str">
        <f>TRIM(TRIM(_INSTRUMENT_TAGS[[#This Row],[DESC1]])&amp; " " &amp;TRIM(_INSTRUMENT_TAGS[[#This Row],[DESC2]]) &amp; " " &amp; TRIM(_INSTRUMENT_TAGS[[#This Row],[DESC3]]))</f>
        <v>ESP COLLECTION SCREW HEATING THERMOSTAT</v>
      </c>
    </row>
    <row r="347" spans="1:11" x14ac:dyDescent="0.4">
      <c r="A347" s="280" t="s">
        <v>965</v>
      </c>
      <c r="C347" s="280" t="s">
        <v>2005</v>
      </c>
      <c r="D347" s="281"/>
      <c r="E347" s="280" t="str">
        <f>_xlfn.CONCAT(_INSTRUMENT_TAGS[[#This Row],[INITIAL_TAG1]:[INITIAL_TAG2]])</f>
        <v>BB1TS804</v>
      </c>
      <c r="F347" s="280" t="str">
        <f>TRIM(UPPER( MID(_INSTRUMENT_TAGS[[#This Row],[INITIAL_DESC]],1,25)))</f>
        <v>ESP ROTARY VALVE</v>
      </c>
      <c r="G347" s="280" t="str">
        <f>TRIM(UPPER( MID(_INSTRUMENT_TAGS[[#This Row],[INITIAL_DESC]],26,25)))</f>
        <v>HEATING THERMOSTAT</v>
      </c>
      <c r="H347" s="280" t="str">
        <f xml:space="preserve"> TRIM(UPPER( MID(_INSTRUMENT_TAGS[[#This Row],[INITIAL_DESC]],51,25)))</f>
        <v/>
      </c>
      <c r="I347" s="281"/>
      <c r="J347" s="280" t="str">
        <f>_xlfn.CONCAT(_INSTRUMENT_TAGS[[#This Row],[INITIAL_TAG1]:[INITIAL_TAG2]])</f>
        <v>BB1TS804</v>
      </c>
      <c r="K347" s="280" t="str">
        <f>TRIM(TRIM(_INSTRUMENT_TAGS[[#This Row],[DESC1]])&amp; " " &amp;TRIM(_INSTRUMENT_TAGS[[#This Row],[DESC2]]) &amp; " " &amp; TRIM(_INSTRUMENT_TAGS[[#This Row],[DESC3]]))</f>
        <v>ESP ROTARY VALVE HEATING THERMOSTAT</v>
      </c>
    </row>
    <row r="348" spans="1:11" x14ac:dyDescent="0.4">
      <c r="A348" s="280" t="s">
        <v>977</v>
      </c>
      <c r="C348" s="280" t="s">
        <v>978</v>
      </c>
      <c r="D348" s="281"/>
      <c r="E348" s="280" t="str">
        <f>_xlfn.CONCAT(_INSTRUMENT_TAGS[[#This Row],[INITIAL_TAG1]:[INITIAL_TAG2]])</f>
        <v>BB1GS855</v>
      </c>
      <c r="F348" s="280" t="str">
        <f>TRIM(UPPER( MID(_INSTRUMENT_TAGS[[#This Row],[INITIAL_DESC]],1,25)))</f>
        <v>BOTTOM ASH VALVE SOLENOID</v>
      </c>
      <c r="G348" s="280" t="str">
        <f>TRIM(UPPER( MID(_INSTRUMENT_TAGS[[#This Row],[INITIAL_DESC]],26,25)))</f>
        <v>VALVE OPEN LIMIT SWITCH</v>
      </c>
      <c r="H348" s="280" t="str">
        <f xml:space="preserve"> TRIM(UPPER( MID(_INSTRUMENT_TAGS[[#This Row],[INITIAL_DESC]],51,25)))</f>
        <v/>
      </c>
      <c r="I348" s="281"/>
      <c r="J348" s="280" t="str">
        <f>_xlfn.CONCAT(_INSTRUMENT_TAGS[[#This Row],[INITIAL_TAG1]:[INITIAL_TAG2]])</f>
        <v>BB1GS855</v>
      </c>
      <c r="K348" s="280" t="str">
        <f>TRIM(TRIM(_INSTRUMENT_TAGS[[#This Row],[DESC1]])&amp; " " &amp;TRIM(_INSTRUMENT_TAGS[[#This Row],[DESC2]]) &amp; " " &amp; TRIM(_INSTRUMENT_TAGS[[#This Row],[DESC3]]))</f>
        <v>BOTTOM ASH VALVE SOLENOID VALVE OPEN LIMIT SWITCH</v>
      </c>
    </row>
    <row r="349" spans="1:11" x14ac:dyDescent="0.4">
      <c r="A349" s="280" t="s">
        <v>980</v>
      </c>
      <c r="C349" s="280" t="s">
        <v>981</v>
      </c>
      <c r="D349" s="281"/>
      <c r="E349" s="280" t="str">
        <f>_xlfn.CONCAT(_INSTRUMENT_TAGS[[#This Row],[INITIAL_TAG1]:[INITIAL_TAG2]])</f>
        <v>BB1GS856</v>
      </c>
      <c r="F349" s="280" t="str">
        <f>TRIM(UPPER( MID(_INSTRUMENT_TAGS[[#This Row],[INITIAL_DESC]],1,25)))</f>
        <v>BOTTOM ASH VALVE SOLENOID</v>
      </c>
      <c r="G349" s="280" t="str">
        <f>TRIM(UPPER( MID(_INSTRUMENT_TAGS[[#This Row],[INITIAL_DESC]],26,25)))</f>
        <v>VALVE CLOSE LIMIT SWITCH</v>
      </c>
      <c r="H349" s="280" t="str">
        <f xml:space="preserve"> TRIM(UPPER( MID(_INSTRUMENT_TAGS[[#This Row],[INITIAL_DESC]],51,25)))</f>
        <v/>
      </c>
      <c r="I349" s="281"/>
      <c r="J349" s="280" t="str">
        <f>_xlfn.CONCAT(_INSTRUMENT_TAGS[[#This Row],[INITIAL_TAG1]:[INITIAL_TAG2]])</f>
        <v>BB1GS856</v>
      </c>
      <c r="K349" s="280" t="str">
        <f>TRIM(TRIM(_INSTRUMENT_TAGS[[#This Row],[DESC1]])&amp; " " &amp;TRIM(_INSTRUMENT_TAGS[[#This Row],[DESC2]]) &amp; " " &amp; TRIM(_INSTRUMENT_TAGS[[#This Row],[DESC3]]))</f>
        <v>BOTTOM ASH VALVE SOLENOID VALVE CLOSE LIMIT SWITCH</v>
      </c>
    </row>
    <row r="350" spans="1:11" x14ac:dyDescent="0.4">
      <c r="A350" s="280" t="s">
        <v>984</v>
      </c>
      <c r="C350" s="280" t="s">
        <v>978</v>
      </c>
      <c r="D350" s="281"/>
      <c r="E350" s="280" t="str">
        <f>_xlfn.CONCAT(_INSTRUMENT_TAGS[[#This Row],[INITIAL_TAG1]:[INITIAL_TAG2]])</f>
        <v>BB1GS857</v>
      </c>
      <c r="F350" s="280" t="str">
        <f>TRIM(UPPER( MID(_INSTRUMENT_TAGS[[#This Row],[INITIAL_DESC]],1,25)))</f>
        <v>BOTTOM ASH VALVE SOLENOID</v>
      </c>
      <c r="G350" s="280" t="str">
        <f>TRIM(UPPER( MID(_INSTRUMENT_TAGS[[#This Row],[INITIAL_DESC]],26,25)))</f>
        <v>VALVE OPEN LIMIT SWITCH</v>
      </c>
      <c r="H350" s="280" t="str">
        <f xml:space="preserve"> TRIM(UPPER( MID(_INSTRUMENT_TAGS[[#This Row],[INITIAL_DESC]],51,25)))</f>
        <v/>
      </c>
      <c r="I350" s="281"/>
      <c r="J350" s="280" t="str">
        <f>_xlfn.CONCAT(_INSTRUMENT_TAGS[[#This Row],[INITIAL_TAG1]:[INITIAL_TAG2]])</f>
        <v>BB1GS857</v>
      </c>
      <c r="K350" s="280" t="str">
        <f>TRIM(TRIM(_INSTRUMENT_TAGS[[#This Row],[DESC1]])&amp; " " &amp;TRIM(_INSTRUMENT_TAGS[[#This Row],[DESC2]]) &amp; " " &amp; TRIM(_INSTRUMENT_TAGS[[#This Row],[DESC3]]))</f>
        <v>BOTTOM ASH VALVE SOLENOID VALVE OPEN LIMIT SWITCH</v>
      </c>
    </row>
    <row r="351" spans="1:11" x14ac:dyDescent="0.4">
      <c r="A351" s="280" t="s">
        <v>986</v>
      </c>
      <c r="C351" s="280" t="s">
        <v>981</v>
      </c>
      <c r="D351" s="281"/>
      <c r="E351" s="280" t="str">
        <f>_xlfn.CONCAT(_INSTRUMENT_TAGS[[#This Row],[INITIAL_TAG1]:[INITIAL_TAG2]])</f>
        <v>BB1GS858</v>
      </c>
      <c r="F351" s="280" t="str">
        <f>TRIM(UPPER( MID(_INSTRUMENT_TAGS[[#This Row],[INITIAL_DESC]],1,25)))</f>
        <v>BOTTOM ASH VALVE SOLENOID</v>
      </c>
      <c r="G351" s="280" t="str">
        <f>TRIM(UPPER( MID(_INSTRUMENT_TAGS[[#This Row],[INITIAL_DESC]],26,25)))</f>
        <v>VALVE CLOSE LIMIT SWITCH</v>
      </c>
      <c r="H351" s="280" t="str">
        <f xml:space="preserve"> TRIM(UPPER( MID(_INSTRUMENT_TAGS[[#This Row],[INITIAL_DESC]],51,25)))</f>
        <v/>
      </c>
      <c r="I351" s="281"/>
      <c r="J351" s="280" t="str">
        <f>_xlfn.CONCAT(_INSTRUMENT_TAGS[[#This Row],[INITIAL_TAG1]:[INITIAL_TAG2]])</f>
        <v>BB1GS858</v>
      </c>
      <c r="K351" s="280" t="str">
        <f>TRIM(TRIM(_INSTRUMENT_TAGS[[#This Row],[DESC1]])&amp; " " &amp;TRIM(_INSTRUMENT_TAGS[[#This Row],[DESC2]]) &amp; " " &amp; TRIM(_INSTRUMENT_TAGS[[#This Row],[DESC3]]))</f>
        <v>BOTTOM ASH VALVE SOLENOID VALVE CLOSE LIMIT SWITCH</v>
      </c>
    </row>
    <row r="352" spans="1:11" x14ac:dyDescent="0.4">
      <c r="A352" s="280" t="s">
        <v>989</v>
      </c>
      <c r="C352" s="280" t="s">
        <v>2006</v>
      </c>
      <c r="D352" s="281"/>
      <c r="E352" s="280" t="str">
        <f>_xlfn.CONCAT(_INSTRUMENT_TAGS[[#This Row],[INITIAL_TAG1]:[INITIAL_TAG2]])</f>
        <v>BB1GS850</v>
      </c>
      <c r="F352" s="280" t="str">
        <f>TRIM(UPPER( MID(_INSTRUMENT_TAGS[[#This Row],[INITIAL_DESC]],1,25)))</f>
        <v>BOTTOM ASH SIEVE BYPASS</v>
      </c>
      <c r="G352" s="280" t="str">
        <f>TRIM(UPPER( MID(_INSTRUMENT_TAGS[[#This Row],[INITIAL_DESC]],26,25)))</f>
        <v>VALVE CLOSE LIMIT SWITCH</v>
      </c>
      <c r="H352" s="280" t="str">
        <f xml:space="preserve"> TRIM(UPPER( MID(_INSTRUMENT_TAGS[[#This Row],[INITIAL_DESC]],51,25)))</f>
        <v/>
      </c>
      <c r="I352" s="281"/>
      <c r="J352" s="280" t="str">
        <f>_xlfn.CONCAT(_INSTRUMENT_TAGS[[#This Row],[INITIAL_TAG1]:[INITIAL_TAG2]])</f>
        <v>BB1GS850</v>
      </c>
      <c r="K352" s="280" t="str">
        <f>TRIM(TRIM(_INSTRUMENT_TAGS[[#This Row],[DESC1]])&amp; " " &amp;TRIM(_INSTRUMENT_TAGS[[#This Row],[DESC2]]) &amp; " " &amp; TRIM(_INSTRUMENT_TAGS[[#This Row],[DESC3]]))</f>
        <v>BOTTOM ASH SIEVE BYPASS VALVE CLOSE LIMIT SWITCH</v>
      </c>
    </row>
    <row r="353" spans="1:11" x14ac:dyDescent="0.4">
      <c r="A353" s="280" t="s">
        <v>991</v>
      </c>
      <c r="C353" s="280" t="s">
        <v>2007</v>
      </c>
      <c r="D353" s="281"/>
      <c r="E353" s="280" t="str">
        <f>_xlfn.CONCAT(_INSTRUMENT_TAGS[[#This Row],[INITIAL_TAG1]:[INITIAL_TAG2]])</f>
        <v>BB1GS851</v>
      </c>
      <c r="F353" s="280" t="str">
        <f>TRIM(UPPER( MID(_INSTRUMENT_TAGS[[#This Row],[INITIAL_DESC]],1,25)))</f>
        <v>BOTTOM ASH SIEVE BYPASS</v>
      </c>
      <c r="G353" s="280" t="str">
        <f>TRIM(UPPER( MID(_INSTRUMENT_TAGS[[#This Row],[INITIAL_DESC]],26,25)))</f>
        <v>VALVE OPEN LIMIT SWITCH</v>
      </c>
      <c r="H353" s="280" t="str">
        <f xml:space="preserve"> TRIM(UPPER( MID(_INSTRUMENT_TAGS[[#This Row],[INITIAL_DESC]],51,25)))</f>
        <v/>
      </c>
      <c r="I353" s="281"/>
      <c r="J353" s="280" t="str">
        <f>_xlfn.CONCAT(_INSTRUMENT_TAGS[[#This Row],[INITIAL_TAG1]:[INITIAL_TAG2]])</f>
        <v>BB1GS851</v>
      </c>
      <c r="K353" s="280" t="str">
        <f>TRIM(TRIM(_INSTRUMENT_TAGS[[#This Row],[DESC1]])&amp; " " &amp;TRIM(_INSTRUMENT_TAGS[[#This Row],[DESC2]]) &amp; " " &amp; TRIM(_INSTRUMENT_TAGS[[#This Row],[DESC3]]))</f>
        <v>BOTTOM ASH SIEVE BYPASS VALVE OPEN LIMIT SWITCH</v>
      </c>
    </row>
    <row r="354" spans="1:11" x14ac:dyDescent="0.4">
      <c r="A354" s="280" t="s">
        <v>1003</v>
      </c>
      <c r="C354" s="280" t="s">
        <v>2008</v>
      </c>
      <c r="D354" s="281"/>
      <c r="E354" s="280" t="str">
        <f>_xlfn.CONCAT(_INSTRUMENT_TAGS[[#This Row],[INITIAL_TAG1]:[INITIAL_TAG2]])</f>
        <v>BB1FS003</v>
      </c>
      <c r="F354" s="280" t="str">
        <f>TRIM(UPPER( MID(_INSTRUMENT_TAGS[[#This Row],[INITIAL_DESC]],1,25)))</f>
        <v>BOTTOM ASH COOLING</v>
      </c>
      <c r="G354" s="280" t="str">
        <f>TRIM(UPPER( MID(_INSTRUMENT_TAGS[[#This Row],[INITIAL_DESC]],26,25)))</f>
        <v>FLOW SWITCH</v>
      </c>
      <c r="H354" s="280" t="str">
        <f xml:space="preserve"> TRIM(UPPER( MID(_INSTRUMENT_TAGS[[#This Row],[INITIAL_DESC]],51,25)))</f>
        <v/>
      </c>
      <c r="I354" s="281"/>
      <c r="J354" s="280" t="str">
        <f>_xlfn.CONCAT(_INSTRUMENT_TAGS[[#This Row],[INITIAL_TAG1]:[INITIAL_TAG2]])</f>
        <v>BB1FS003</v>
      </c>
      <c r="K354" s="280" t="str">
        <f>TRIM(TRIM(_INSTRUMENT_TAGS[[#This Row],[DESC1]])&amp; " " &amp;TRIM(_INSTRUMENT_TAGS[[#This Row],[DESC2]]) &amp; " " &amp; TRIM(_INSTRUMENT_TAGS[[#This Row],[DESC3]]))</f>
        <v>BOTTOM ASH COOLING FLOW SWITCH</v>
      </c>
    </row>
    <row r="355" spans="1:11" x14ac:dyDescent="0.4">
      <c r="A355" s="280" t="s">
        <v>1008</v>
      </c>
      <c r="C355" s="280" t="s">
        <v>2009</v>
      </c>
      <c r="D355" s="281"/>
      <c r="E355" s="280" t="str">
        <f>_xlfn.CONCAT(_INSTRUMENT_TAGS[[#This Row],[INITIAL_TAG1]:[INITIAL_TAG2]])</f>
        <v>BB1GS801</v>
      </c>
      <c r="F355" s="280" t="str">
        <f>TRIM(UPPER( MID(_INSTRUMENT_TAGS[[#This Row],[INITIAL_DESC]],1,25)))</f>
        <v>SAND FILLING VALVE</v>
      </c>
      <c r="G355" s="280" t="str">
        <f>TRIM(UPPER( MID(_INSTRUMENT_TAGS[[#This Row],[INITIAL_DESC]],26,25)))</f>
        <v>POSITION OPEN</v>
      </c>
      <c r="H355" s="280" t="str">
        <f xml:space="preserve"> TRIM(UPPER( MID(_INSTRUMENT_TAGS[[#This Row],[INITIAL_DESC]],51,25)))</f>
        <v>LIMIT SWITCH</v>
      </c>
      <c r="I355" s="281"/>
      <c r="J355" s="280" t="str">
        <f>_xlfn.CONCAT(_INSTRUMENT_TAGS[[#This Row],[INITIAL_TAG1]:[INITIAL_TAG2]])</f>
        <v>BB1GS801</v>
      </c>
      <c r="K355" s="280" t="str">
        <f>TRIM(TRIM(_INSTRUMENT_TAGS[[#This Row],[DESC1]])&amp; " " &amp;TRIM(_INSTRUMENT_TAGS[[#This Row],[DESC2]]) &amp; " " &amp; TRIM(_INSTRUMENT_TAGS[[#This Row],[DESC3]]))</f>
        <v>SAND FILLING VALVE POSITION OPEN LIMIT SWITCH</v>
      </c>
    </row>
    <row r="356" spans="1:11" x14ac:dyDescent="0.4">
      <c r="A356" s="280" t="s">
        <v>1010</v>
      </c>
      <c r="C356" s="280" t="s">
        <v>2010</v>
      </c>
      <c r="D356" s="281"/>
      <c r="E356" s="280" t="str">
        <f>_xlfn.CONCAT(_INSTRUMENT_TAGS[[#This Row],[INITIAL_TAG1]:[INITIAL_TAG2]])</f>
        <v>BB1GS800</v>
      </c>
      <c r="F356" s="280" t="str">
        <f>TRIM(UPPER( MID(_INSTRUMENT_TAGS[[#This Row],[INITIAL_DESC]],1,25)))</f>
        <v>SAND FILLING VALVE</v>
      </c>
      <c r="G356" s="280" t="str">
        <f>TRIM(UPPER( MID(_INSTRUMENT_TAGS[[#This Row],[INITIAL_DESC]],26,25)))</f>
        <v>POSITION CLOSE</v>
      </c>
      <c r="H356" s="280" t="str">
        <f xml:space="preserve"> TRIM(UPPER( MID(_INSTRUMENT_TAGS[[#This Row],[INITIAL_DESC]],51,25)))</f>
        <v>LIMIT SWITCH</v>
      </c>
      <c r="I356" s="281"/>
      <c r="J356" s="280" t="str">
        <f>_xlfn.CONCAT(_INSTRUMENT_TAGS[[#This Row],[INITIAL_TAG1]:[INITIAL_TAG2]])</f>
        <v>BB1GS800</v>
      </c>
      <c r="K356" s="280" t="str">
        <f>TRIM(TRIM(_INSTRUMENT_TAGS[[#This Row],[DESC1]])&amp; " " &amp;TRIM(_INSTRUMENT_TAGS[[#This Row],[DESC2]]) &amp; " " &amp; TRIM(_INSTRUMENT_TAGS[[#This Row],[DESC3]]))</f>
        <v>SAND FILLING VALVE POSITION CLOSE LIMIT SWITCH</v>
      </c>
    </row>
    <row r="357" spans="1:11" x14ac:dyDescent="0.4">
      <c r="A357" s="280" t="s">
        <v>1017</v>
      </c>
      <c r="C357" s="280" t="s">
        <v>1013</v>
      </c>
      <c r="D357" s="281"/>
      <c r="E357" s="280" t="str">
        <f>_xlfn.CONCAT(_INSTRUMENT_TAGS[[#This Row],[INITIAL_TAG1]:[INITIAL_TAG2]])</f>
        <v>BB1GS854</v>
      </c>
      <c r="F357" s="280" t="str">
        <f>TRIM(UPPER( MID(_INSTRUMENT_TAGS[[#This Row],[INITIAL_DESC]],1,25)))</f>
        <v>BOTTOM ASH DROPPING CHUTE</v>
      </c>
      <c r="G357" s="280" t="str">
        <f>TRIM(UPPER( MID(_INSTRUMENT_TAGS[[#This Row],[INITIAL_DESC]],26,25)))</f>
        <v>LIMIT SWITCH</v>
      </c>
      <c r="H357" s="280" t="str">
        <f xml:space="preserve"> TRIM(UPPER( MID(_INSTRUMENT_TAGS[[#This Row],[INITIAL_DESC]],51,25)))</f>
        <v/>
      </c>
      <c r="I357" s="281"/>
      <c r="J357" s="280" t="str">
        <f>_xlfn.CONCAT(_INSTRUMENT_TAGS[[#This Row],[INITIAL_TAG1]:[INITIAL_TAG2]])</f>
        <v>BB1GS854</v>
      </c>
      <c r="K357" s="280" t="str">
        <f>TRIM(TRIM(_INSTRUMENT_TAGS[[#This Row],[DESC1]])&amp; " " &amp;TRIM(_INSTRUMENT_TAGS[[#This Row],[DESC2]]) &amp; " " &amp; TRIM(_INSTRUMENT_TAGS[[#This Row],[DESC3]]))</f>
        <v>BOTTOM ASH DROPPING CHUTE LIMIT SWITCH</v>
      </c>
    </row>
    <row r="358" spans="1:11" x14ac:dyDescent="0.4">
      <c r="A358" s="280" t="s">
        <v>1015</v>
      </c>
      <c r="C358" s="280" t="s">
        <v>2011</v>
      </c>
      <c r="D358" s="281"/>
      <c r="E358" s="280" t="str">
        <f>_xlfn.CONCAT(_INSTRUMENT_TAGS[[#This Row],[INITIAL_TAG1]:[INITIAL_TAG2]])</f>
        <v>BB1GS853</v>
      </c>
      <c r="F358" s="280" t="str">
        <f>TRIM(UPPER( MID(_INSTRUMENT_TAGS[[#This Row],[INITIAL_DESC]],1,25)))</f>
        <v>BOTTOM ASH DROPPING CHUTE</v>
      </c>
      <c r="G358" s="280" t="str">
        <f>TRIM(UPPER( MID(_INSTRUMENT_TAGS[[#This Row],[INITIAL_DESC]],26,25)))</f>
        <v>CLOSING DEVICE</v>
      </c>
      <c r="H358" s="280" t="str">
        <f xml:space="preserve"> TRIM(UPPER( MID(_INSTRUMENT_TAGS[[#This Row],[INITIAL_DESC]],51,25)))</f>
        <v>LIMIT SWITCH</v>
      </c>
      <c r="I358" s="281"/>
      <c r="J358" s="280" t="str">
        <f>_xlfn.CONCAT(_INSTRUMENT_TAGS[[#This Row],[INITIAL_TAG1]:[INITIAL_TAG2]])</f>
        <v>BB1GS853</v>
      </c>
      <c r="K358" s="280" t="str">
        <f>TRIM(TRIM(_INSTRUMENT_TAGS[[#This Row],[DESC1]])&amp; " " &amp;TRIM(_INSTRUMENT_TAGS[[#This Row],[DESC2]]) &amp; " " &amp; TRIM(_INSTRUMENT_TAGS[[#This Row],[DESC3]]))</f>
        <v>BOTTOM ASH DROPPING CHUTE CLOSING DEVICE LIMIT SWITCH</v>
      </c>
    </row>
    <row r="359" spans="1:11" x14ac:dyDescent="0.4">
      <c r="A359" s="280" t="s">
        <v>1507</v>
      </c>
      <c r="C359" s="280" t="s">
        <v>2012</v>
      </c>
      <c r="D359" s="281"/>
      <c r="E359" s="280" t="str">
        <f>_xlfn.CONCAT(_INSTRUMENT_TAGS[[#This Row],[INITIAL_TAG1]:[INITIAL_TAG2]])</f>
        <v>BB1GS859</v>
      </c>
      <c r="F359" s="280" t="str">
        <f>TRIM(UPPER( MID(_INSTRUMENT_TAGS[[#This Row],[INITIAL_DESC]],1,25)))</f>
        <v>BOTTOM ASH TO CONTAINER</v>
      </c>
      <c r="G359" s="280" t="str">
        <f>TRIM(UPPER( MID(_INSTRUMENT_TAGS[[#This Row],[INITIAL_DESC]],26,25)))</f>
        <v>IN PLACE</v>
      </c>
      <c r="H359" s="280" t="str">
        <f xml:space="preserve"> TRIM(UPPER( MID(_INSTRUMENT_TAGS[[#This Row],[INITIAL_DESC]],51,25)))</f>
        <v/>
      </c>
      <c r="I359" s="281"/>
      <c r="J359" s="280" t="str">
        <f>_xlfn.CONCAT(_INSTRUMENT_TAGS[[#This Row],[INITIAL_TAG1]:[INITIAL_TAG2]])</f>
        <v>BB1GS859</v>
      </c>
      <c r="K359" s="280" t="str">
        <f>TRIM(TRIM(_INSTRUMENT_TAGS[[#This Row],[DESC1]])&amp; " " &amp;TRIM(_INSTRUMENT_TAGS[[#This Row],[DESC2]]) &amp; " " &amp; TRIM(_INSTRUMENT_TAGS[[#This Row],[DESC3]]))</f>
        <v>BOTTOM ASH TO CONTAINER IN PLACE</v>
      </c>
    </row>
    <row r="360" spans="1:11" x14ac:dyDescent="0.4">
      <c r="A360" s="280" t="s">
        <v>1018</v>
      </c>
      <c r="C360" s="280" t="s">
        <v>2013</v>
      </c>
      <c r="D360" s="281"/>
      <c r="E360" s="280" t="str">
        <f>_xlfn.CONCAT(_INSTRUMENT_TAGS[[#This Row],[INITIAL_TAG1]:[INITIAL_TAG2]])</f>
        <v>BB1LS850</v>
      </c>
      <c r="F360" s="280" t="str">
        <f>TRIM(UPPER( MID(_INSTRUMENT_TAGS[[#This Row],[INITIAL_DESC]],1,25)))</f>
        <v>BOTTOM ASH CONTAINER</v>
      </c>
      <c r="G360" s="280" t="str">
        <f>TRIM(UPPER( MID(_INSTRUMENT_TAGS[[#This Row],[INITIAL_DESC]],26,25)))</f>
        <v>LEVEL SWITCH</v>
      </c>
      <c r="H360" s="280" t="str">
        <f xml:space="preserve"> TRIM(UPPER( MID(_INSTRUMENT_TAGS[[#This Row],[INITIAL_DESC]],51,25)))</f>
        <v/>
      </c>
      <c r="I360" s="281"/>
      <c r="J360" s="280" t="str">
        <f>_xlfn.CONCAT(_INSTRUMENT_TAGS[[#This Row],[INITIAL_TAG1]:[INITIAL_TAG2]])</f>
        <v>BB1LS850</v>
      </c>
      <c r="K360" s="280" t="str">
        <f>TRIM(TRIM(_INSTRUMENT_TAGS[[#This Row],[DESC1]])&amp; " " &amp;TRIM(_INSTRUMENT_TAGS[[#This Row],[DESC2]]) &amp; " " &amp; TRIM(_INSTRUMENT_TAGS[[#This Row],[DESC3]]))</f>
        <v>BOTTOM ASH CONTAINER LEVEL SWITCH</v>
      </c>
    </row>
    <row r="361" spans="1:11" x14ac:dyDescent="0.4">
      <c r="A361" s="280" t="s">
        <v>1020</v>
      </c>
      <c r="C361" s="280" t="s">
        <v>2013</v>
      </c>
      <c r="D361" s="281"/>
      <c r="E361" s="280" t="str">
        <f>_xlfn.CONCAT(_INSTRUMENT_TAGS[[#This Row],[INITIAL_TAG1]:[INITIAL_TAG2]])</f>
        <v>BB1LS851</v>
      </c>
      <c r="F361" s="280" t="str">
        <f>TRIM(UPPER( MID(_INSTRUMENT_TAGS[[#This Row],[INITIAL_DESC]],1,25)))</f>
        <v>BOTTOM ASH CONTAINER</v>
      </c>
      <c r="G361" s="280" t="str">
        <f>TRIM(UPPER( MID(_INSTRUMENT_TAGS[[#This Row],[INITIAL_DESC]],26,25)))</f>
        <v>LEVEL SWITCH</v>
      </c>
      <c r="H361" s="280" t="str">
        <f xml:space="preserve"> TRIM(UPPER( MID(_INSTRUMENT_TAGS[[#This Row],[INITIAL_DESC]],51,25)))</f>
        <v/>
      </c>
      <c r="I361" s="281"/>
      <c r="J361" s="280" t="str">
        <f>_xlfn.CONCAT(_INSTRUMENT_TAGS[[#This Row],[INITIAL_TAG1]:[INITIAL_TAG2]])</f>
        <v>BB1LS851</v>
      </c>
      <c r="K361" s="280" t="str">
        <f>TRIM(TRIM(_INSTRUMENT_TAGS[[#This Row],[DESC1]])&amp; " " &amp;TRIM(_INSTRUMENT_TAGS[[#This Row],[DESC2]]) &amp; " " &amp; TRIM(_INSTRUMENT_TAGS[[#This Row],[DESC3]]))</f>
        <v>BOTTOM ASH CONTAINER LEVEL SWITCH</v>
      </c>
    </row>
    <row r="362" spans="1:11" x14ac:dyDescent="0.4">
      <c r="A362" s="280" t="s">
        <v>1027</v>
      </c>
      <c r="C362" s="280" t="s">
        <v>2014</v>
      </c>
      <c r="D362" s="281"/>
      <c r="E362" s="280" t="str">
        <f>_xlfn.CONCAT(_INSTRUMENT_TAGS[[#This Row],[INITIAL_TAG1]:[INITIAL_TAG2]])</f>
        <v>BB1PT800</v>
      </c>
      <c r="F362" s="280" t="str">
        <f>TRIM(UPPER( MID(_INSTRUMENT_TAGS[[#This Row],[INITIAL_DESC]],1,25)))</f>
        <v>RECYCLED BED MATERIAL</v>
      </c>
      <c r="G362" s="280" t="str">
        <f>TRIM(UPPER( MID(_INSTRUMENT_TAGS[[#This Row],[INITIAL_DESC]],26,25)))</f>
        <v>DAMPER PRESSURE SWITCH</v>
      </c>
      <c r="H362" s="280" t="str">
        <f xml:space="preserve"> TRIM(UPPER( MID(_INSTRUMENT_TAGS[[#This Row],[INITIAL_DESC]],51,25)))</f>
        <v/>
      </c>
      <c r="I362" s="281"/>
      <c r="J362" s="280" t="str">
        <f>_xlfn.CONCAT(_INSTRUMENT_TAGS[[#This Row],[INITIAL_TAG1]:[INITIAL_TAG2]])</f>
        <v>BB1PT800</v>
      </c>
      <c r="K362" s="280" t="str">
        <f>TRIM(TRIM(_INSTRUMENT_TAGS[[#This Row],[DESC1]])&amp; " " &amp;TRIM(_INSTRUMENT_TAGS[[#This Row],[DESC2]]) &amp; " " &amp; TRIM(_INSTRUMENT_TAGS[[#This Row],[DESC3]]))</f>
        <v>RECYCLED BED MATERIAL DAMPER PRESSURE SWITCH</v>
      </c>
    </row>
    <row r="363" spans="1:11" x14ac:dyDescent="0.4">
      <c r="A363" s="280" t="s">
        <v>1513</v>
      </c>
      <c r="C363" s="280" t="s">
        <v>2015</v>
      </c>
      <c r="D363" s="281"/>
      <c r="E363" s="280" t="str">
        <f>_xlfn.CONCAT(_INSTRUMENT_TAGS[[#This Row],[INITIAL_TAG1]:[INITIAL_TAG2]])</f>
        <v>BB1ST856</v>
      </c>
      <c r="F363" s="280" t="str">
        <f>TRIM(UPPER( MID(_INSTRUMENT_TAGS[[#This Row],[INITIAL_DESC]],1,25)))</f>
        <v>PURIFIED SAND SCREW</v>
      </c>
      <c r="G363" s="280" t="str">
        <f>TRIM(UPPER( MID(_INSTRUMENT_TAGS[[#This Row],[INITIAL_DESC]],26,25)))</f>
        <v>CONVEYOR ROTATION GUARD</v>
      </c>
      <c r="H363" s="280" t="str">
        <f xml:space="preserve"> TRIM(UPPER( MID(_INSTRUMENT_TAGS[[#This Row],[INITIAL_DESC]],51,25)))</f>
        <v/>
      </c>
      <c r="I363" s="281"/>
      <c r="J363" s="280" t="str">
        <f>_xlfn.CONCAT(_INSTRUMENT_TAGS[[#This Row],[INITIAL_TAG1]:[INITIAL_TAG2]])</f>
        <v>BB1ST856</v>
      </c>
      <c r="K363" s="280" t="str">
        <f>TRIM(TRIM(_INSTRUMENT_TAGS[[#This Row],[DESC1]])&amp; " " &amp;TRIM(_INSTRUMENT_TAGS[[#This Row],[DESC2]]) &amp; " " &amp; TRIM(_INSTRUMENT_TAGS[[#This Row],[DESC3]]))</f>
        <v>PURIFIED SAND SCREW CONVEYOR ROTATION GUARD</v>
      </c>
    </row>
    <row r="364" spans="1:11" x14ac:dyDescent="0.4">
      <c r="A364" s="280" t="s">
        <v>1031</v>
      </c>
      <c r="C364" s="280" t="s">
        <v>2016</v>
      </c>
      <c r="D364" s="281"/>
      <c r="E364" s="280" t="str">
        <f>_xlfn.CONCAT(_INSTRUMENT_TAGS[[#This Row],[INITIAL_TAG1]:[INITIAL_TAG2]])</f>
        <v>BB1ST850</v>
      </c>
      <c r="F364" s="280" t="str">
        <f>TRIM(UPPER( MID(_INSTRUMENT_TAGS[[#This Row],[INITIAL_DESC]],1,25)))</f>
        <v>BOTTOM ASH CONVEYOR</v>
      </c>
      <c r="G364" s="280" t="str">
        <f>TRIM(UPPER( MID(_INSTRUMENT_TAGS[[#This Row],[INITIAL_DESC]],26,25)))</f>
        <v>ROTATION GUARD</v>
      </c>
      <c r="H364" s="280" t="str">
        <f xml:space="preserve"> TRIM(UPPER( MID(_INSTRUMENT_TAGS[[#This Row],[INITIAL_DESC]],51,25)))</f>
        <v/>
      </c>
      <c r="I364" s="281"/>
      <c r="J364" s="280" t="str">
        <f>_xlfn.CONCAT(_INSTRUMENT_TAGS[[#This Row],[INITIAL_TAG1]:[INITIAL_TAG2]])</f>
        <v>BB1ST850</v>
      </c>
      <c r="K364" s="280" t="str">
        <f>TRIM(TRIM(_INSTRUMENT_TAGS[[#This Row],[DESC1]])&amp; " " &amp;TRIM(_INSTRUMENT_TAGS[[#This Row],[DESC2]]) &amp; " " &amp; TRIM(_INSTRUMENT_TAGS[[#This Row],[DESC3]]))</f>
        <v>BOTTOM ASH CONVEYOR ROTATION GUARD</v>
      </c>
    </row>
    <row r="365" spans="1:11" x14ac:dyDescent="0.4">
      <c r="A365" s="280" t="s">
        <v>1012</v>
      </c>
      <c r="C365" s="280" t="s">
        <v>2017</v>
      </c>
      <c r="D365" s="281"/>
      <c r="E365" s="280" t="str">
        <f>_xlfn.CONCAT(_INSTRUMENT_TAGS[[#This Row],[INITIAL_TAG1]:[INITIAL_TAG2]])</f>
        <v>BB1GS852</v>
      </c>
      <c r="F365" s="280" t="str">
        <f>TRIM(UPPER( MID(_INSTRUMENT_TAGS[[#This Row],[INITIAL_DESC]],1,25)))</f>
        <v>BOTTOM ASH CONVEYOR</v>
      </c>
      <c r="G365" s="280" t="str">
        <f>TRIM(UPPER( MID(_INSTRUMENT_TAGS[[#This Row],[INITIAL_DESC]],26,25)))</f>
        <v>BLOCKAGE DETECTOR</v>
      </c>
      <c r="H365" s="280" t="str">
        <f xml:space="preserve"> TRIM(UPPER( MID(_INSTRUMENT_TAGS[[#This Row],[INITIAL_DESC]],51,25)))</f>
        <v/>
      </c>
      <c r="I365" s="281"/>
      <c r="J365" s="280" t="str">
        <f>_xlfn.CONCAT(_INSTRUMENT_TAGS[[#This Row],[INITIAL_TAG1]:[INITIAL_TAG2]])</f>
        <v>BB1GS852</v>
      </c>
      <c r="K365" s="280" t="str">
        <f>TRIM(TRIM(_INSTRUMENT_TAGS[[#This Row],[DESC1]])&amp; " " &amp;TRIM(_INSTRUMENT_TAGS[[#This Row],[DESC2]]) &amp; " " &amp; TRIM(_INSTRUMENT_TAGS[[#This Row],[DESC3]]))</f>
        <v>BOTTOM ASH CONVEYOR BLOCKAGE DETECTOR</v>
      </c>
    </row>
    <row r="366" spans="1:11" x14ac:dyDescent="0.4">
      <c r="A366" s="280" t="s">
        <v>1033</v>
      </c>
      <c r="C366" s="280" t="s">
        <v>2018</v>
      </c>
      <c r="D366" s="281"/>
      <c r="E366" s="280" t="str">
        <f>_xlfn.CONCAT(_INSTRUMENT_TAGS[[#This Row],[INITIAL_TAG1]:[INITIAL_TAG2]])</f>
        <v>BB1ST852</v>
      </c>
      <c r="F366" s="280" t="str">
        <f>TRIM(UPPER( MID(_INSTRUMENT_TAGS[[#This Row],[INITIAL_DESC]],1,25)))</f>
        <v>2ND PASS FLY ASH ROTARY</v>
      </c>
      <c r="G366" s="280" t="str">
        <f>TRIM(UPPER( MID(_INSTRUMENT_TAGS[[#This Row],[INITIAL_DESC]],26,25)))</f>
        <v>VALVE ROTATION GUARD</v>
      </c>
      <c r="H366" s="280" t="str">
        <f xml:space="preserve"> TRIM(UPPER( MID(_INSTRUMENT_TAGS[[#This Row],[INITIAL_DESC]],51,25)))</f>
        <v/>
      </c>
      <c r="I366" s="281"/>
      <c r="J366" s="280" t="str">
        <f>_xlfn.CONCAT(_INSTRUMENT_TAGS[[#This Row],[INITIAL_TAG1]:[INITIAL_TAG2]])</f>
        <v>BB1ST852</v>
      </c>
      <c r="K366" s="280" t="str">
        <f>TRIM(TRIM(_INSTRUMENT_TAGS[[#This Row],[DESC1]])&amp; " " &amp;TRIM(_INSTRUMENT_TAGS[[#This Row],[DESC2]]) &amp; " " &amp; TRIM(_INSTRUMENT_TAGS[[#This Row],[DESC3]]))</f>
        <v>2ND PASS FLY ASH ROTARY VALVE ROTATION GUARD</v>
      </c>
    </row>
    <row r="367" spans="1:11" x14ac:dyDescent="0.4">
      <c r="A367" s="280" t="s">
        <v>1037</v>
      </c>
      <c r="C367" s="280" t="s">
        <v>2019</v>
      </c>
      <c r="D367" s="281"/>
      <c r="E367" s="280" t="str">
        <f>_xlfn.CONCAT(_INSTRUMENT_TAGS[[#This Row],[INITIAL_TAG1]:[INITIAL_TAG2]])</f>
        <v>BB1ST853</v>
      </c>
      <c r="F367" s="280" t="str">
        <f>TRIM(UPPER( MID(_INSTRUMENT_TAGS[[#This Row],[INITIAL_DESC]],1,25)))</f>
        <v>3RD PASS FLY ASH ROTARY</v>
      </c>
      <c r="G367" s="280" t="str">
        <f>TRIM(UPPER( MID(_INSTRUMENT_TAGS[[#This Row],[INITIAL_DESC]],26,25)))</f>
        <v>VALVE ROTATION GUARD</v>
      </c>
      <c r="H367" s="280" t="str">
        <f xml:space="preserve"> TRIM(UPPER( MID(_INSTRUMENT_TAGS[[#This Row],[INITIAL_DESC]],51,25)))</f>
        <v/>
      </c>
      <c r="I367" s="281"/>
      <c r="J367" s="280" t="str">
        <f>_xlfn.CONCAT(_INSTRUMENT_TAGS[[#This Row],[INITIAL_TAG1]:[INITIAL_TAG2]])</f>
        <v>BB1ST853</v>
      </c>
      <c r="K367" s="280" t="str">
        <f>TRIM(TRIM(_INSTRUMENT_TAGS[[#This Row],[DESC1]])&amp; " " &amp;TRIM(_INSTRUMENT_TAGS[[#This Row],[DESC2]]) &amp; " " &amp; TRIM(_INSTRUMENT_TAGS[[#This Row],[DESC3]]))</f>
        <v>3RD PASS FLY ASH ROTARY VALVE ROTATION GUARD</v>
      </c>
    </row>
    <row r="368" spans="1:11" x14ac:dyDescent="0.4">
      <c r="A368" s="280" t="s">
        <v>1090</v>
      </c>
      <c r="C368" s="280" t="s">
        <v>2020</v>
      </c>
      <c r="D368" s="281"/>
      <c r="E368" s="280" t="str">
        <f>_xlfn.CONCAT(_INSTRUMENT_TAGS[[#This Row],[INITIAL_TAG1]:[INITIAL_TAG2]])</f>
        <v>BB1GS020</v>
      </c>
      <c r="F368" s="280" t="str">
        <f>TRIM(UPPER( MID(_INSTRUMENT_TAGS[[#This Row],[INITIAL_DESC]],1,25)))</f>
        <v>EMERGENCY SHOWER</v>
      </c>
      <c r="G368" s="280" t="str">
        <f>TRIM(UPPER( MID(_INSTRUMENT_TAGS[[#This Row],[INITIAL_DESC]],26,25)))</f>
        <v>USE SWITCH</v>
      </c>
      <c r="H368" s="280" t="str">
        <f xml:space="preserve"> TRIM(UPPER( MID(_INSTRUMENT_TAGS[[#This Row],[INITIAL_DESC]],51,25)))</f>
        <v/>
      </c>
      <c r="I368" s="281"/>
      <c r="J368" s="280" t="str">
        <f>_xlfn.CONCAT(_INSTRUMENT_TAGS[[#This Row],[INITIAL_TAG1]:[INITIAL_TAG2]])</f>
        <v>BB1GS020</v>
      </c>
      <c r="K368" s="280" t="str">
        <f>TRIM(TRIM(_INSTRUMENT_TAGS[[#This Row],[DESC1]])&amp; " " &amp;TRIM(_INSTRUMENT_TAGS[[#This Row],[DESC2]]) &amp; " " &amp; TRIM(_INSTRUMENT_TAGS[[#This Row],[DESC3]]))</f>
        <v>EMERGENCY SHOWER USE SWITCH</v>
      </c>
    </row>
    <row r="369" spans="1:11" x14ac:dyDescent="0.4">
      <c r="A369" s="280" t="s">
        <v>1213</v>
      </c>
      <c r="C369" s="280" t="s">
        <v>1214</v>
      </c>
      <c r="D369" s="281"/>
      <c r="E369" s="280" t="str">
        <f>_xlfn.CONCAT(_INSTRUMENT_TAGS[[#This Row],[INITIAL_TAG1]:[INITIAL_TAG2]])</f>
        <v>BB1LS103</v>
      </c>
      <c r="F369" s="280" t="str">
        <f>TRIM(UPPER( MID(_INSTRUMENT_TAGS[[#This Row],[INITIAL_DESC]],1,25)))</f>
        <v>STEAM DRUM LEVEL SWITCH 1</v>
      </c>
      <c r="G369" s="280" t="str">
        <f>TRIM(UPPER( MID(_INSTRUMENT_TAGS[[#This Row],[INITIAL_DESC]],26,25)))</f>
        <v/>
      </c>
      <c r="H369" s="280" t="str">
        <f xml:space="preserve"> TRIM(UPPER( MID(_INSTRUMENT_TAGS[[#This Row],[INITIAL_DESC]],51,25)))</f>
        <v/>
      </c>
      <c r="I369" s="281"/>
      <c r="J369" s="280" t="str">
        <f>_xlfn.CONCAT(_INSTRUMENT_TAGS[[#This Row],[INITIAL_TAG1]:[INITIAL_TAG2]])</f>
        <v>BB1LS103</v>
      </c>
      <c r="K369" s="280" t="str">
        <f>TRIM(TRIM(_INSTRUMENT_TAGS[[#This Row],[DESC1]])&amp; " " &amp;TRIM(_INSTRUMENT_TAGS[[#This Row],[DESC2]]) &amp; " " &amp; TRIM(_INSTRUMENT_TAGS[[#This Row],[DESC3]]))</f>
        <v>STEAM DRUM LEVEL SWITCH 1</v>
      </c>
    </row>
    <row r="370" spans="1:11" x14ac:dyDescent="0.4">
      <c r="A370" s="280" t="s">
        <v>1216</v>
      </c>
      <c r="C370" s="280" t="s">
        <v>1217</v>
      </c>
      <c r="D370" s="281"/>
      <c r="E370" s="280" t="str">
        <f>_xlfn.CONCAT(_INSTRUMENT_TAGS[[#This Row],[INITIAL_TAG1]:[INITIAL_TAG2]])</f>
        <v>BB1LS104</v>
      </c>
      <c r="F370" s="280" t="str">
        <f>TRIM(UPPER( MID(_INSTRUMENT_TAGS[[#This Row],[INITIAL_DESC]],1,25)))</f>
        <v>STEAM DRUM LEVEL SWITCH 2</v>
      </c>
      <c r="G370" s="280" t="str">
        <f>TRIM(UPPER( MID(_INSTRUMENT_TAGS[[#This Row],[INITIAL_DESC]],26,25)))</f>
        <v/>
      </c>
      <c r="H370" s="280" t="str">
        <f xml:space="preserve"> TRIM(UPPER( MID(_INSTRUMENT_TAGS[[#This Row],[INITIAL_DESC]],51,25)))</f>
        <v/>
      </c>
      <c r="I370" s="281"/>
      <c r="J370" s="280" t="str">
        <f>_xlfn.CONCAT(_INSTRUMENT_TAGS[[#This Row],[INITIAL_TAG1]:[INITIAL_TAG2]])</f>
        <v>BB1LS104</v>
      </c>
      <c r="K370" s="280" t="str">
        <f>TRIM(TRIM(_INSTRUMENT_TAGS[[#This Row],[DESC1]])&amp; " " &amp;TRIM(_INSTRUMENT_TAGS[[#This Row],[DESC2]]) &amp; " " &amp; TRIM(_INSTRUMENT_TAGS[[#This Row],[DESC3]]))</f>
        <v>STEAM DRUM LEVEL SWITCH 2</v>
      </c>
    </row>
    <row r="371" spans="1:11" x14ac:dyDescent="0.4">
      <c r="A371" s="280" t="s">
        <v>215</v>
      </c>
      <c r="C371" s="280" t="s">
        <v>2021</v>
      </c>
      <c r="D371" s="281"/>
      <c r="E371" s="280" t="str">
        <f>_xlfn.CONCAT(_INSTRUMENT_TAGS[[#This Row],[INITIAL_TAG1]:[INITIAL_TAG2]])</f>
        <v>BB1HS101</v>
      </c>
      <c r="F371" s="280" t="str">
        <f>TRIM(UPPER( MID(_INSTRUMENT_TAGS[[#This Row],[INITIAL_DESC]],1,25)))</f>
        <v>BOILER EMERGENCY</v>
      </c>
      <c r="G371" s="280" t="str">
        <f>TRIM(UPPER( MID(_INSTRUMENT_TAGS[[#This Row],[INITIAL_DESC]],26,25)))</f>
        <v>SHUTDOWN SWITCH 1</v>
      </c>
      <c r="H371" s="280" t="str">
        <f xml:space="preserve"> TRIM(UPPER( MID(_INSTRUMENT_TAGS[[#This Row],[INITIAL_DESC]],51,25)))</f>
        <v/>
      </c>
      <c r="I371" s="281"/>
      <c r="J371" s="280" t="str">
        <f>_xlfn.CONCAT(_INSTRUMENT_TAGS[[#This Row],[INITIAL_TAG1]:[INITIAL_TAG2]])</f>
        <v>BB1HS101</v>
      </c>
      <c r="K371" s="280" t="str">
        <f>TRIM(TRIM(_INSTRUMENT_TAGS[[#This Row],[DESC1]])&amp; " " &amp;TRIM(_INSTRUMENT_TAGS[[#This Row],[DESC2]]) &amp; " " &amp; TRIM(_INSTRUMENT_TAGS[[#This Row],[DESC3]]))</f>
        <v>BOILER EMERGENCY SHUTDOWN SWITCH 1</v>
      </c>
    </row>
    <row r="372" spans="1:11" x14ac:dyDescent="0.4">
      <c r="A372" s="280" t="s">
        <v>220</v>
      </c>
      <c r="C372" s="280" t="s">
        <v>2022</v>
      </c>
      <c r="D372" s="281"/>
      <c r="E372" s="280" t="str">
        <f>_xlfn.CONCAT(_INSTRUMENT_TAGS[[#This Row],[INITIAL_TAG1]:[INITIAL_TAG2]])</f>
        <v>BB1HS103</v>
      </c>
      <c r="F372" s="280" t="str">
        <f>TRIM(UPPER( MID(_INSTRUMENT_TAGS[[#This Row],[INITIAL_DESC]],1,25)))</f>
        <v>BOILER EMERGENCY</v>
      </c>
      <c r="G372" s="280" t="str">
        <f>TRIM(UPPER( MID(_INSTRUMENT_TAGS[[#This Row],[INITIAL_DESC]],26,25)))</f>
        <v>SHUTDOWN SWITCH 3</v>
      </c>
      <c r="H372" s="280" t="str">
        <f xml:space="preserve"> TRIM(UPPER( MID(_INSTRUMENT_TAGS[[#This Row],[INITIAL_DESC]],51,25)))</f>
        <v/>
      </c>
      <c r="I372" s="281"/>
      <c r="J372" s="280" t="str">
        <f>_xlfn.CONCAT(_INSTRUMENT_TAGS[[#This Row],[INITIAL_TAG1]:[INITIAL_TAG2]])</f>
        <v>BB1HS103</v>
      </c>
      <c r="K372" s="280" t="str">
        <f>TRIM(TRIM(_INSTRUMENT_TAGS[[#This Row],[DESC1]])&amp; " " &amp;TRIM(_INSTRUMENT_TAGS[[#This Row],[DESC2]]) &amp; " " &amp; TRIM(_INSTRUMENT_TAGS[[#This Row],[DESC3]]))</f>
        <v>BOILER EMERGENCY SHUTDOWN SWITCH 3</v>
      </c>
    </row>
    <row r="373" spans="1:11" x14ac:dyDescent="0.4">
      <c r="A373" s="280" t="s">
        <v>225</v>
      </c>
      <c r="C373" s="280" t="s">
        <v>2023</v>
      </c>
      <c r="D373" s="281"/>
      <c r="E373" s="280" t="str">
        <f>_xlfn.CONCAT(_INSTRUMENT_TAGS[[#This Row],[INITIAL_TAG1]:[INITIAL_TAG2]])</f>
        <v>BB1HS104</v>
      </c>
      <c r="F373" s="280" t="str">
        <f>TRIM(UPPER( MID(_INSTRUMENT_TAGS[[#This Row],[INITIAL_DESC]],1,25)))</f>
        <v>BOILER EMERGENCY</v>
      </c>
      <c r="G373" s="280" t="str">
        <f>TRIM(UPPER( MID(_INSTRUMENT_TAGS[[#This Row],[INITIAL_DESC]],26,25)))</f>
        <v>SHUTDOWN SWITCH 4</v>
      </c>
      <c r="H373" s="280" t="str">
        <f xml:space="preserve"> TRIM(UPPER( MID(_INSTRUMENT_TAGS[[#This Row],[INITIAL_DESC]],51,25)))</f>
        <v/>
      </c>
      <c r="I373" s="281"/>
      <c r="J373" s="280" t="str">
        <f>_xlfn.CONCAT(_INSTRUMENT_TAGS[[#This Row],[INITIAL_TAG1]:[INITIAL_TAG2]])</f>
        <v>BB1HS104</v>
      </c>
      <c r="K373" s="280" t="str">
        <f>TRIM(TRIM(_INSTRUMENT_TAGS[[#This Row],[DESC1]])&amp; " " &amp;TRIM(_INSTRUMENT_TAGS[[#This Row],[DESC2]]) &amp; " " &amp; TRIM(_INSTRUMENT_TAGS[[#This Row],[DESC3]]))</f>
        <v>BOILER EMERGENCY SHUTDOWN SWITCH 4</v>
      </c>
    </row>
    <row r="374" spans="1:11" x14ac:dyDescent="0.4">
      <c r="A374" s="280" t="s">
        <v>227</v>
      </c>
      <c r="C374" s="280" t="s">
        <v>2024</v>
      </c>
      <c r="D374" s="281"/>
      <c r="E374" s="280" t="str">
        <f>_xlfn.CONCAT(_INSTRUMENT_TAGS[[#This Row],[INITIAL_TAG1]:[INITIAL_TAG2]])</f>
        <v>BB1HS102</v>
      </c>
      <c r="F374" s="280" t="str">
        <f>TRIM(UPPER( MID(_INSTRUMENT_TAGS[[#This Row],[INITIAL_DESC]],1,25)))</f>
        <v>BOILER EMERGENCY</v>
      </c>
      <c r="G374" s="280" t="str">
        <f>TRIM(UPPER( MID(_INSTRUMENT_TAGS[[#This Row],[INITIAL_DESC]],26,25)))</f>
        <v>SHUTDOWN SWITCH 2</v>
      </c>
      <c r="H374" s="280" t="str">
        <f xml:space="preserve"> TRIM(UPPER( MID(_INSTRUMENT_TAGS[[#This Row],[INITIAL_DESC]],51,25)))</f>
        <v/>
      </c>
      <c r="I374" s="281"/>
      <c r="J374" s="280" t="str">
        <f>_xlfn.CONCAT(_INSTRUMENT_TAGS[[#This Row],[INITIAL_TAG1]:[INITIAL_TAG2]])</f>
        <v>BB1HS102</v>
      </c>
      <c r="K374" s="280" t="str">
        <f>TRIM(TRIM(_INSTRUMENT_TAGS[[#This Row],[DESC1]])&amp; " " &amp;TRIM(_INSTRUMENT_TAGS[[#This Row],[DESC2]]) &amp; " " &amp; TRIM(_INSTRUMENT_TAGS[[#This Row],[DESC3]]))</f>
        <v>BOILER EMERGENCY SHUTDOWN SWITCH 2</v>
      </c>
    </row>
    <row r="375" spans="1:11" x14ac:dyDescent="0.4">
      <c r="A375" s="280" t="s">
        <v>230</v>
      </c>
      <c r="C375" s="280" t="s">
        <v>2025</v>
      </c>
      <c r="D375" s="281"/>
      <c r="E375" s="280" t="str">
        <f>_xlfn.CONCAT(_INSTRUMENT_TAGS[[#This Row],[INITIAL_TAG1]:[INITIAL_TAG2]])</f>
        <v>BB1HS105</v>
      </c>
      <c r="F375" s="280" t="str">
        <f>TRIM(UPPER( MID(_INSTRUMENT_TAGS[[#This Row],[INITIAL_DESC]],1,25)))</f>
        <v>BOILER EMERGENCY</v>
      </c>
      <c r="G375" s="280" t="str">
        <f>TRIM(UPPER( MID(_INSTRUMENT_TAGS[[#This Row],[INITIAL_DESC]],26,25)))</f>
        <v>SHUTDOWN SWITCH 5</v>
      </c>
      <c r="H375" s="280" t="str">
        <f xml:space="preserve"> TRIM(UPPER( MID(_INSTRUMENT_TAGS[[#This Row],[INITIAL_DESC]],51,25)))</f>
        <v/>
      </c>
      <c r="I375" s="281"/>
      <c r="J375" s="280" t="str">
        <f>_xlfn.CONCAT(_INSTRUMENT_TAGS[[#This Row],[INITIAL_TAG1]:[INITIAL_TAG2]])</f>
        <v>BB1HS105</v>
      </c>
      <c r="K375" s="280" t="str">
        <f>TRIM(TRIM(_INSTRUMENT_TAGS[[#This Row],[DESC1]])&amp; " " &amp;TRIM(_INSTRUMENT_TAGS[[#This Row],[DESC2]]) &amp; " " &amp; TRIM(_INSTRUMENT_TAGS[[#This Row],[DESC3]]))</f>
        <v>BOILER EMERGENCY SHUTDOWN SWITCH 5</v>
      </c>
    </row>
    <row r="376" spans="1:11" x14ac:dyDescent="0.4">
      <c r="A376" s="280" t="s">
        <v>233</v>
      </c>
      <c r="C376" s="280" t="s">
        <v>2026</v>
      </c>
      <c r="D376" s="281"/>
      <c r="E376" s="280" t="str">
        <f>_xlfn.CONCAT(_INSTRUMENT_TAGS[[#This Row],[INITIAL_TAG1]:[INITIAL_TAG2]])</f>
        <v>BB1HS106</v>
      </c>
      <c r="F376" s="280" t="str">
        <f>TRIM(UPPER( MID(_INSTRUMENT_TAGS[[#This Row],[INITIAL_DESC]],1,25)))</f>
        <v>BOILER EMERGENCY</v>
      </c>
      <c r="G376" s="280" t="str">
        <f>TRIM(UPPER( MID(_INSTRUMENT_TAGS[[#This Row],[INITIAL_DESC]],26,25)))</f>
        <v>SHUTDOWN SWITCH 6</v>
      </c>
      <c r="H376" s="280" t="str">
        <f xml:space="preserve"> TRIM(UPPER( MID(_INSTRUMENT_TAGS[[#This Row],[INITIAL_DESC]],51,25)))</f>
        <v/>
      </c>
      <c r="I376" s="281"/>
      <c r="J376" s="280" t="str">
        <f>_xlfn.CONCAT(_INSTRUMENT_TAGS[[#This Row],[INITIAL_TAG1]:[INITIAL_TAG2]])</f>
        <v>BB1HS106</v>
      </c>
      <c r="K376" s="280" t="str">
        <f>TRIM(TRIM(_INSTRUMENT_TAGS[[#This Row],[DESC1]])&amp; " " &amp;TRIM(_INSTRUMENT_TAGS[[#This Row],[DESC2]]) &amp; " " &amp; TRIM(_INSTRUMENT_TAGS[[#This Row],[DESC3]]))</f>
        <v>BOILER EMERGENCY SHUTDOWN SWITCH 6</v>
      </c>
    </row>
    <row r="377" spans="1:11" x14ac:dyDescent="0.4">
      <c r="A377" s="280" t="s">
        <v>236</v>
      </c>
      <c r="C377" s="280" t="s">
        <v>2027</v>
      </c>
      <c r="D377" s="281"/>
      <c r="E377" s="280" t="str">
        <f>_xlfn.CONCAT(_INSTRUMENT_TAGS[[#This Row],[INITIAL_TAG1]:[INITIAL_TAG2]])</f>
        <v>BB1HS107</v>
      </c>
      <c r="F377" s="280" t="str">
        <f>TRIM(UPPER( MID(_INSTRUMENT_TAGS[[#This Row],[INITIAL_DESC]],1,25)))</f>
        <v>BOILER EMERGENCY</v>
      </c>
      <c r="G377" s="280" t="str">
        <f>TRIM(UPPER( MID(_INSTRUMENT_TAGS[[#This Row],[INITIAL_DESC]],26,25)))</f>
        <v>SHUTDOWN SWITCH 7</v>
      </c>
      <c r="H377" s="280" t="str">
        <f xml:space="preserve"> TRIM(UPPER( MID(_INSTRUMENT_TAGS[[#This Row],[INITIAL_DESC]],51,25)))</f>
        <v/>
      </c>
      <c r="I377" s="281"/>
      <c r="J377" s="280" t="str">
        <f>_xlfn.CONCAT(_INSTRUMENT_TAGS[[#This Row],[INITIAL_TAG1]:[INITIAL_TAG2]])</f>
        <v>BB1HS107</v>
      </c>
      <c r="K377" s="280" t="str">
        <f>TRIM(TRIM(_INSTRUMENT_TAGS[[#This Row],[DESC1]])&amp; " " &amp;TRIM(_INSTRUMENT_TAGS[[#This Row],[DESC2]]) &amp; " " &amp; TRIM(_INSTRUMENT_TAGS[[#This Row],[DESC3]]))</f>
        <v>BOILER EMERGENCY SHUTDOWN SWITCH 7</v>
      </c>
    </row>
    <row r="378" spans="1:11" x14ac:dyDescent="0.4">
      <c r="A378" s="280" t="s">
        <v>239</v>
      </c>
      <c r="C378" s="280" t="s">
        <v>2028</v>
      </c>
      <c r="D378" s="281"/>
      <c r="E378" s="280" t="str">
        <f>_xlfn.CONCAT(_INSTRUMENT_TAGS[[#This Row],[INITIAL_TAG1]:[INITIAL_TAG2]])</f>
        <v>BB1HS108</v>
      </c>
      <c r="F378" s="280" t="str">
        <f>TRIM(UPPER( MID(_INSTRUMENT_TAGS[[#This Row],[INITIAL_DESC]],1,25)))</f>
        <v>BOILER EMERGENCY</v>
      </c>
      <c r="G378" s="280" t="str">
        <f>TRIM(UPPER( MID(_INSTRUMENT_TAGS[[#This Row],[INITIAL_DESC]],26,25)))</f>
        <v>SHUTDOWN SWITCH 8</v>
      </c>
      <c r="H378" s="280" t="str">
        <f xml:space="preserve"> TRIM(UPPER( MID(_INSTRUMENT_TAGS[[#This Row],[INITIAL_DESC]],51,25)))</f>
        <v/>
      </c>
      <c r="I378" s="281"/>
      <c r="J378" s="280" t="str">
        <f>_xlfn.CONCAT(_INSTRUMENT_TAGS[[#This Row],[INITIAL_TAG1]:[INITIAL_TAG2]])</f>
        <v>BB1HS108</v>
      </c>
      <c r="K378" s="280" t="str">
        <f>TRIM(TRIM(_INSTRUMENT_TAGS[[#This Row],[DESC1]])&amp; " " &amp;TRIM(_INSTRUMENT_TAGS[[#This Row],[DESC2]]) &amp; " " &amp; TRIM(_INSTRUMENT_TAGS[[#This Row],[DESC3]]))</f>
        <v>BOILER EMERGENCY SHUTDOWN SWITCH 8</v>
      </c>
    </row>
    <row r="379" spans="1:11" x14ac:dyDescent="0.4">
      <c r="A379" s="280" t="s">
        <v>242</v>
      </c>
      <c r="C379" s="280" t="s">
        <v>2029</v>
      </c>
      <c r="D379" s="281"/>
      <c r="E379" s="280" t="str">
        <f>_xlfn.CONCAT(_INSTRUMENT_TAGS[[#This Row],[INITIAL_TAG1]:[INITIAL_TAG2]])</f>
        <v>BB1HS109</v>
      </c>
      <c r="F379" s="280" t="str">
        <f>TRIM(UPPER( MID(_INSTRUMENT_TAGS[[#This Row],[INITIAL_DESC]],1,25)))</f>
        <v>BOILER EMERGENCY</v>
      </c>
      <c r="G379" s="280" t="str">
        <f>TRIM(UPPER( MID(_INSTRUMENT_TAGS[[#This Row],[INITIAL_DESC]],26,25)))</f>
        <v>SHUTDOWN SWITCH 9</v>
      </c>
      <c r="H379" s="280" t="str">
        <f xml:space="preserve"> TRIM(UPPER( MID(_INSTRUMENT_TAGS[[#This Row],[INITIAL_DESC]],51,25)))</f>
        <v/>
      </c>
      <c r="I379" s="281"/>
      <c r="J379" s="280" t="str">
        <f>_xlfn.CONCAT(_INSTRUMENT_TAGS[[#This Row],[INITIAL_TAG1]:[INITIAL_TAG2]])</f>
        <v>BB1HS109</v>
      </c>
      <c r="K379" s="280" t="str">
        <f>TRIM(TRIM(_INSTRUMENT_TAGS[[#This Row],[DESC1]])&amp; " " &amp;TRIM(_INSTRUMENT_TAGS[[#This Row],[DESC2]]) &amp; " " &amp; TRIM(_INSTRUMENT_TAGS[[#This Row],[DESC3]]))</f>
        <v>BOILER EMERGENCY SHUTDOWN SWITCH 9</v>
      </c>
    </row>
    <row r="380" spans="1:11" x14ac:dyDescent="0.4">
      <c r="A380" s="280" t="s">
        <v>245</v>
      </c>
      <c r="C380" s="280" t="s">
        <v>2030</v>
      </c>
      <c r="D380" s="281"/>
      <c r="E380" s="280" t="str">
        <f>_xlfn.CONCAT(_INSTRUMENT_TAGS[[#This Row],[INITIAL_TAG1]:[INITIAL_TAG2]])</f>
        <v>BB1HS110</v>
      </c>
      <c r="F380" s="280" t="str">
        <f>TRIM(UPPER( MID(_INSTRUMENT_TAGS[[#This Row],[INITIAL_DESC]],1,25)))</f>
        <v>BOILER EMERGENCY</v>
      </c>
      <c r="G380" s="280" t="str">
        <f>TRIM(UPPER( MID(_INSTRUMENT_TAGS[[#This Row],[INITIAL_DESC]],26,25)))</f>
        <v>SHUTDOWN SWITCH 10</v>
      </c>
      <c r="H380" s="280" t="str">
        <f xml:space="preserve"> TRIM(UPPER( MID(_INSTRUMENT_TAGS[[#This Row],[INITIAL_DESC]],51,25)))</f>
        <v/>
      </c>
      <c r="I380" s="281"/>
      <c r="J380" s="280" t="str">
        <f>_xlfn.CONCAT(_INSTRUMENT_TAGS[[#This Row],[INITIAL_TAG1]:[INITIAL_TAG2]])</f>
        <v>BB1HS110</v>
      </c>
      <c r="K380" s="280" t="str">
        <f>TRIM(TRIM(_INSTRUMENT_TAGS[[#This Row],[DESC1]])&amp; " " &amp;TRIM(_INSTRUMENT_TAGS[[#This Row],[DESC2]]) &amp; " " &amp; TRIM(_INSTRUMENT_TAGS[[#This Row],[DESC3]]))</f>
        <v>BOILER EMERGENCY SHUTDOWN SWITCH 10</v>
      </c>
    </row>
    <row r="381" spans="1:11" x14ac:dyDescent="0.4">
      <c r="A381" s="280" t="s">
        <v>248</v>
      </c>
      <c r="C381" s="280" t="s">
        <v>2031</v>
      </c>
      <c r="D381" s="281"/>
      <c r="E381" s="280" t="str">
        <f>_xlfn.CONCAT(_INSTRUMENT_TAGS[[#This Row],[INITIAL_TAG1]:[INITIAL_TAG2]])</f>
        <v>BB1HS111</v>
      </c>
      <c r="F381" s="280" t="str">
        <f>TRIM(UPPER( MID(_INSTRUMENT_TAGS[[#This Row],[INITIAL_DESC]],1,25)))</f>
        <v>BOILER EMERGENCY</v>
      </c>
      <c r="G381" s="280" t="str">
        <f>TRIM(UPPER( MID(_INSTRUMENT_TAGS[[#This Row],[INITIAL_DESC]],26,25)))</f>
        <v>SHUTDOWN SWITCH 11</v>
      </c>
      <c r="H381" s="280" t="str">
        <f xml:space="preserve"> TRIM(UPPER( MID(_INSTRUMENT_TAGS[[#This Row],[INITIAL_DESC]],51,25)))</f>
        <v/>
      </c>
      <c r="I381" s="281"/>
      <c r="J381" s="280" t="str">
        <f>_xlfn.CONCAT(_INSTRUMENT_TAGS[[#This Row],[INITIAL_TAG1]:[INITIAL_TAG2]])</f>
        <v>BB1HS111</v>
      </c>
      <c r="K381" s="280" t="str">
        <f>TRIM(TRIM(_INSTRUMENT_TAGS[[#This Row],[DESC1]])&amp; " " &amp;TRIM(_INSTRUMENT_TAGS[[#This Row],[DESC2]]) &amp; " " &amp; TRIM(_INSTRUMENT_TAGS[[#This Row],[DESC3]]))</f>
        <v>BOILER EMERGENCY SHUTDOWN SWITCH 11</v>
      </c>
    </row>
    <row r="382" spans="1:11" x14ac:dyDescent="0.4">
      <c r="A382" s="280" t="s">
        <v>251</v>
      </c>
      <c r="C382" s="280" t="s">
        <v>2032</v>
      </c>
      <c r="D382" s="281"/>
      <c r="E382" s="280" t="str">
        <f>_xlfn.CONCAT(_INSTRUMENT_TAGS[[#This Row],[INITIAL_TAG1]:[INITIAL_TAG2]])</f>
        <v>BB1HS112</v>
      </c>
      <c r="F382" s="280" t="str">
        <f>TRIM(UPPER( MID(_INSTRUMENT_TAGS[[#This Row],[INITIAL_DESC]],1,25)))</f>
        <v>BOILER EMERGENCY</v>
      </c>
      <c r="G382" s="280" t="str">
        <f>TRIM(UPPER( MID(_INSTRUMENT_TAGS[[#This Row],[INITIAL_DESC]],26,25)))</f>
        <v>SHUTDOWN SWITCH 12</v>
      </c>
      <c r="H382" s="280" t="str">
        <f xml:space="preserve"> TRIM(UPPER( MID(_INSTRUMENT_TAGS[[#This Row],[INITIAL_DESC]],51,25)))</f>
        <v/>
      </c>
      <c r="I382" s="281"/>
      <c r="J382" s="280" t="str">
        <f>_xlfn.CONCAT(_INSTRUMENT_TAGS[[#This Row],[INITIAL_TAG1]:[INITIAL_TAG2]])</f>
        <v>BB1HS112</v>
      </c>
      <c r="K382" s="280" t="str">
        <f>TRIM(TRIM(_INSTRUMENT_TAGS[[#This Row],[DESC1]])&amp; " " &amp;TRIM(_INSTRUMENT_TAGS[[#This Row],[DESC2]]) &amp; " " &amp; TRIM(_INSTRUMENT_TAGS[[#This Row],[DESC3]]))</f>
        <v>BOILER EMERGENCY SHUTDOWN SWITCH 12</v>
      </c>
    </row>
    <row r="383" spans="1:11" x14ac:dyDescent="0.4">
      <c r="A383" s="280" t="s">
        <v>1331</v>
      </c>
      <c r="C383" s="280" t="s">
        <v>2033</v>
      </c>
      <c r="D383" s="281"/>
      <c r="E383" s="280" t="str">
        <f>_xlfn.CONCAT(_INSTRUMENT_TAGS[[#This Row],[INITIAL_TAG1]:[INITIAL_TAG2]])</f>
        <v>BB1HS601</v>
      </c>
      <c r="F383" s="280" t="str">
        <f>TRIM(UPPER( MID(_INSTRUMENT_TAGS[[#This Row],[INITIAL_DESC]],1,25)))</f>
        <v>FUEL SYSTEM EMERGENCY</v>
      </c>
      <c r="G383" s="280" t="str">
        <f>TRIM(UPPER( MID(_INSTRUMENT_TAGS[[#This Row],[INITIAL_DESC]],26,25)))</f>
        <v>SHUTDOWN SWITCH 1</v>
      </c>
      <c r="H383" s="280" t="str">
        <f xml:space="preserve"> TRIM(UPPER( MID(_INSTRUMENT_TAGS[[#This Row],[INITIAL_DESC]],51,25)))</f>
        <v/>
      </c>
      <c r="I383" s="281"/>
      <c r="J383" s="280" t="str">
        <f>_xlfn.CONCAT(_INSTRUMENT_TAGS[[#This Row],[INITIAL_TAG1]:[INITIAL_TAG2]])</f>
        <v>BB1HS601</v>
      </c>
      <c r="K383" s="280" t="str">
        <f>TRIM(TRIM(_INSTRUMENT_TAGS[[#This Row],[DESC1]])&amp; " " &amp;TRIM(_INSTRUMENT_TAGS[[#This Row],[DESC2]]) &amp; " " &amp; TRIM(_INSTRUMENT_TAGS[[#This Row],[DESC3]]))</f>
        <v>FUEL SYSTEM EMERGENCY SHUTDOWN SWITCH 1</v>
      </c>
    </row>
    <row r="384" spans="1:11" x14ac:dyDescent="0.4">
      <c r="A384" s="280" t="s">
        <v>1334</v>
      </c>
      <c r="C384" s="280" t="s">
        <v>2034</v>
      </c>
      <c r="D384" s="281"/>
      <c r="E384" s="280" t="str">
        <f>_xlfn.CONCAT(_INSTRUMENT_TAGS[[#This Row],[INITIAL_TAG1]:[INITIAL_TAG2]])</f>
        <v>BB1HS602</v>
      </c>
      <c r="F384" s="280" t="str">
        <f>TRIM(UPPER( MID(_INSTRUMENT_TAGS[[#This Row],[INITIAL_DESC]],1,25)))</f>
        <v>FUEL SYSTEM EMERGENCY</v>
      </c>
      <c r="G384" s="280" t="str">
        <f>TRIM(UPPER( MID(_INSTRUMENT_TAGS[[#This Row],[INITIAL_DESC]],26,25)))</f>
        <v>SHUTDOWN SWITCH 2</v>
      </c>
      <c r="H384" s="280" t="str">
        <f xml:space="preserve"> TRIM(UPPER( MID(_INSTRUMENT_TAGS[[#This Row],[INITIAL_DESC]],51,25)))</f>
        <v/>
      </c>
      <c r="I384" s="281"/>
      <c r="J384" s="280" t="str">
        <f>_xlfn.CONCAT(_INSTRUMENT_TAGS[[#This Row],[INITIAL_TAG1]:[INITIAL_TAG2]])</f>
        <v>BB1HS602</v>
      </c>
      <c r="K384" s="280" t="str">
        <f>TRIM(TRIM(_INSTRUMENT_TAGS[[#This Row],[DESC1]])&amp; " " &amp;TRIM(_INSTRUMENT_TAGS[[#This Row],[DESC2]]) &amp; " " &amp; TRIM(_INSTRUMENT_TAGS[[#This Row],[DESC3]]))</f>
        <v>FUEL SYSTEM EMERGENCY SHUTDOWN SWITCH 2</v>
      </c>
    </row>
    <row r="385" spans="1:11" x14ac:dyDescent="0.4">
      <c r="A385" s="280" t="s">
        <v>1337</v>
      </c>
      <c r="C385" s="280" t="s">
        <v>2035</v>
      </c>
      <c r="D385" s="281"/>
      <c r="E385" s="280" t="str">
        <f>_xlfn.CONCAT(_INSTRUMENT_TAGS[[#This Row],[INITIAL_TAG1]:[INITIAL_TAG2]])</f>
        <v>BB1HS603</v>
      </c>
      <c r="F385" s="280" t="str">
        <f>TRIM(UPPER( MID(_INSTRUMENT_TAGS[[#This Row],[INITIAL_DESC]],1,25)))</f>
        <v>FUEL SYSTEM EMERGENCY</v>
      </c>
      <c r="G385" s="280" t="str">
        <f>TRIM(UPPER( MID(_INSTRUMENT_TAGS[[#This Row],[INITIAL_DESC]],26,25)))</f>
        <v>SHUTDOWN SWITCH 3</v>
      </c>
      <c r="H385" s="280" t="str">
        <f xml:space="preserve"> TRIM(UPPER( MID(_INSTRUMENT_TAGS[[#This Row],[INITIAL_DESC]],51,25)))</f>
        <v/>
      </c>
      <c r="I385" s="281"/>
      <c r="J385" s="280" t="str">
        <f>_xlfn.CONCAT(_INSTRUMENT_TAGS[[#This Row],[INITIAL_TAG1]:[INITIAL_TAG2]])</f>
        <v>BB1HS603</v>
      </c>
      <c r="K385" s="280" t="str">
        <f>TRIM(TRIM(_INSTRUMENT_TAGS[[#This Row],[DESC1]])&amp; " " &amp;TRIM(_INSTRUMENT_TAGS[[#This Row],[DESC2]]) &amp; " " &amp; TRIM(_INSTRUMENT_TAGS[[#This Row],[DESC3]]))</f>
        <v>FUEL SYSTEM EMERGENCY SHUTDOWN SWITCH 3</v>
      </c>
    </row>
    <row r="386" spans="1:11" x14ac:dyDescent="0.4">
      <c r="A386" s="280" t="s">
        <v>1340</v>
      </c>
      <c r="C386" s="280" t="s">
        <v>2036</v>
      </c>
      <c r="D386" s="281"/>
      <c r="E386" s="280" t="str">
        <f>_xlfn.CONCAT(_INSTRUMENT_TAGS[[#This Row],[INITIAL_TAG1]:[INITIAL_TAG2]])</f>
        <v>BB1HS604</v>
      </c>
      <c r="F386" s="280" t="str">
        <f>TRIM(UPPER( MID(_INSTRUMENT_TAGS[[#This Row],[INITIAL_DESC]],1,25)))</f>
        <v>FUEL SYSTEM EMERGENCY</v>
      </c>
      <c r="G386" s="280" t="str">
        <f>TRIM(UPPER( MID(_INSTRUMENT_TAGS[[#This Row],[INITIAL_DESC]],26,25)))</f>
        <v>SHUTDOWN SWITCH 4</v>
      </c>
      <c r="H386" s="280" t="str">
        <f xml:space="preserve"> TRIM(UPPER( MID(_INSTRUMENT_TAGS[[#This Row],[INITIAL_DESC]],51,25)))</f>
        <v/>
      </c>
      <c r="I386" s="281"/>
      <c r="J386" s="280" t="str">
        <f>_xlfn.CONCAT(_INSTRUMENT_TAGS[[#This Row],[INITIAL_TAG1]:[INITIAL_TAG2]])</f>
        <v>BB1HS604</v>
      </c>
      <c r="K386" s="280" t="str">
        <f>TRIM(TRIM(_INSTRUMENT_TAGS[[#This Row],[DESC1]])&amp; " " &amp;TRIM(_INSTRUMENT_TAGS[[#This Row],[DESC2]]) &amp; " " &amp; TRIM(_INSTRUMENT_TAGS[[#This Row],[DESC3]]))</f>
        <v>FUEL SYSTEM EMERGENCY SHUTDOWN SWITCH 4</v>
      </c>
    </row>
    <row r="387" spans="1:11" x14ac:dyDescent="0.4">
      <c r="A387" s="280" t="s">
        <v>134</v>
      </c>
      <c r="C387" s="280" t="s">
        <v>2037</v>
      </c>
      <c r="D387" s="281"/>
      <c r="E387" s="280" t="str">
        <f>_xlfn.CONCAT(_INSTRUMENT_TAGS[[#This Row],[INITIAL_TAG1]:[INITIAL_TAG2]])</f>
        <v>BB1IV002</v>
      </c>
      <c r="F387" s="280" t="str">
        <f>TRIM(UPPER( MID(_INSTRUMENT_TAGS[[#This Row],[INITIAL_DESC]],1,25)))</f>
        <v>FEEDWATER PUMP 1 ON-OFF</v>
      </c>
      <c r="G387" s="280" t="str">
        <f>TRIM(UPPER( MID(_INSTRUMENT_TAGS[[#This Row],[INITIAL_DESC]],26,25)))</f>
        <v>VALVE</v>
      </c>
      <c r="H387" s="280" t="str">
        <f xml:space="preserve"> TRIM(UPPER( MID(_INSTRUMENT_TAGS[[#This Row],[INITIAL_DESC]],51,25)))</f>
        <v/>
      </c>
      <c r="I387" s="281"/>
      <c r="J387" s="280" t="str">
        <f>_xlfn.CONCAT(_INSTRUMENT_TAGS[[#This Row],[INITIAL_TAG1]:[INITIAL_TAG2]])</f>
        <v>BB1IV002</v>
      </c>
      <c r="K387" s="280" t="str">
        <f>TRIM(TRIM(_INSTRUMENT_TAGS[[#This Row],[DESC1]])&amp; " " &amp;TRIM(_INSTRUMENT_TAGS[[#This Row],[DESC2]]) &amp; " " &amp; TRIM(_INSTRUMENT_TAGS[[#This Row],[DESC3]]))</f>
        <v>FEEDWATER PUMP 1 ON-OFF VALVE</v>
      </c>
    </row>
    <row r="388" spans="1:11" x14ac:dyDescent="0.4">
      <c r="A388" s="280" t="s">
        <v>134</v>
      </c>
      <c r="B388" s="280" t="s">
        <v>1738</v>
      </c>
      <c r="C388" s="280" t="s">
        <v>2038</v>
      </c>
      <c r="D388" s="281"/>
      <c r="E388" s="280" t="str">
        <f>_xlfn.CONCAT(_INSTRUMENT_TAGS[[#This Row],[INITIAL_TAG1]:[INITIAL_TAG2]])</f>
        <v>BB1IV002_OPEN</v>
      </c>
      <c r="F388" s="280" t="str">
        <f>TRIM(UPPER( MID(_INSTRUMENT_TAGS[[#This Row],[INITIAL_DESC]],1,25)))</f>
        <v>FEEDWATER PUMP 1 ON-OFF</v>
      </c>
      <c r="G388" s="280" t="str">
        <f>TRIM(UPPER( MID(_INSTRUMENT_TAGS[[#This Row],[INITIAL_DESC]],26,25)))</f>
        <v>VALVE OPEN</v>
      </c>
      <c r="H388" s="280" t="str">
        <f xml:space="preserve"> TRIM(UPPER( MID(_INSTRUMENT_TAGS[[#This Row],[INITIAL_DESC]],51,25)))</f>
        <v/>
      </c>
      <c r="I388" s="281"/>
      <c r="J388" s="280" t="str">
        <f>_xlfn.CONCAT(_INSTRUMENT_TAGS[[#This Row],[INITIAL_TAG1]:[INITIAL_TAG2]])</f>
        <v>BB1IV002_OPEN</v>
      </c>
      <c r="K388" s="280" t="str">
        <f>TRIM(TRIM(_INSTRUMENT_TAGS[[#This Row],[DESC1]])&amp; " " &amp;TRIM(_INSTRUMENT_TAGS[[#This Row],[DESC2]]) &amp; " " &amp; TRIM(_INSTRUMENT_TAGS[[#This Row],[DESC3]]))</f>
        <v>FEEDWATER PUMP 1 ON-OFF VALVE OPEN</v>
      </c>
    </row>
    <row r="389" spans="1:11" x14ac:dyDescent="0.4">
      <c r="A389" s="280" t="s">
        <v>134</v>
      </c>
      <c r="B389" s="280" t="s">
        <v>1740</v>
      </c>
      <c r="C389" s="280" t="s">
        <v>2039</v>
      </c>
      <c r="D389" s="281"/>
      <c r="E389" s="280" t="str">
        <f>_xlfn.CONCAT(_INSTRUMENT_TAGS[[#This Row],[INITIAL_TAG1]:[INITIAL_TAG2]])</f>
        <v>BB1IV002_CLOSE</v>
      </c>
      <c r="F389" s="280" t="str">
        <f>TRIM(UPPER( MID(_INSTRUMENT_TAGS[[#This Row],[INITIAL_DESC]],1,25)))</f>
        <v>FEEDWATER PUMP 1 ON-OFF</v>
      </c>
      <c r="G389" s="280" t="str">
        <f>TRIM(UPPER( MID(_INSTRUMENT_TAGS[[#This Row],[INITIAL_DESC]],26,25)))</f>
        <v>VALVE CLOSE</v>
      </c>
      <c r="H389" s="280" t="str">
        <f xml:space="preserve"> TRIM(UPPER( MID(_INSTRUMENT_TAGS[[#This Row],[INITIAL_DESC]],51,25)))</f>
        <v/>
      </c>
      <c r="I389" s="281"/>
      <c r="J389" s="280" t="str">
        <f>_xlfn.CONCAT(_INSTRUMENT_TAGS[[#This Row],[INITIAL_TAG1]:[INITIAL_TAG2]])</f>
        <v>BB1IV002_CLOSE</v>
      </c>
      <c r="K389" s="280" t="str">
        <f>TRIM(TRIM(_INSTRUMENT_TAGS[[#This Row],[DESC1]])&amp; " " &amp;TRIM(_INSTRUMENT_TAGS[[#This Row],[DESC2]]) &amp; " " &amp; TRIM(_INSTRUMENT_TAGS[[#This Row],[DESC3]]))</f>
        <v>FEEDWATER PUMP 1 ON-OFF VALVE CLOSE</v>
      </c>
    </row>
    <row r="390" spans="1:11" x14ac:dyDescent="0.4">
      <c r="A390" s="280" t="s">
        <v>134</v>
      </c>
      <c r="B390" s="280" t="s">
        <v>2040</v>
      </c>
      <c r="C390" s="280" t="s">
        <v>2041</v>
      </c>
      <c r="D390" s="281"/>
      <c r="E390" s="280" t="str">
        <f>_xlfn.CONCAT(_INSTRUMENT_TAGS[[#This Row],[INITIAL_TAG1]:[INITIAL_TAG2]])</f>
        <v>BB1IV002_OPENED</v>
      </c>
      <c r="F390" s="280" t="str">
        <f>TRIM(UPPER( MID(_INSTRUMENT_TAGS[[#This Row],[INITIAL_DESC]],1,25)))</f>
        <v>FEEDWATER PUMP 1 ON-OFF</v>
      </c>
      <c r="G390" s="280" t="str">
        <f>TRIM(UPPER( MID(_INSTRUMENT_TAGS[[#This Row],[INITIAL_DESC]],26,25)))</f>
        <v>VALVE OPENED</v>
      </c>
      <c r="H390" s="280" t="str">
        <f xml:space="preserve"> TRIM(UPPER( MID(_INSTRUMENT_TAGS[[#This Row],[INITIAL_DESC]],51,25)))</f>
        <v/>
      </c>
      <c r="I390" s="281"/>
      <c r="J390" s="280" t="str">
        <f>_xlfn.CONCAT(_INSTRUMENT_TAGS[[#This Row],[INITIAL_TAG1]:[INITIAL_TAG2]])</f>
        <v>BB1IV002_OPENED</v>
      </c>
      <c r="K390" s="280" t="str">
        <f>TRIM(TRIM(_INSTRUMENT_TAGS[[#This Row],[DESC1]])&amp; " " &amp;TRIM(_INSTRUMENT_TAGS[[#This Row],[DESC2]]) &amp; " " &amp; TRIM(_INSTRUMENT_TAGS[[#This Row],[DESC3]]))</f>
        <v>FEEDWATER PUMP 1 ON-OFF VALVE OPENED</v>
      </c>
    </row>
    <row r="391" spans="1:11" x14ac:dyDescent="0.4">
      <c r="A391" s="280" t="s">
        <v>134</v>
      </c>
      <c r="B391" s="280" t="s">
        <v>2042</v>
      </c>
      <c r="C391" s="280" t="s">
        <v>2043</v>
      </c>
      <c r="D391" s="281"/>
      <c r="E391" s="280" t="str">
        <f>_xlfn.CONCAT(_INSTRUMENT_TAGS[[#This Row],[INITIAL_TAG1]:[INITIAL_TAG2]])</f>
        <v>BB1IV002_CLOSED</v>
      </c>
      <c r="F391" s="280" t="str">
        <f>TRIM(UPPER( MID(_INSTRUMENT_TAGS[[#This Row],[INITIAL_DESC]],1,25)))</f>
        <v>FEEDWATER PUMP 1 ON-OFF</v>
      </c>
      <c r="G391" s="280" t="str">
        <f>TRIM(UPPER( MID(_INSTRUMENT_TAGS[[#This Row],[INITIAL_DESC]],26,25)))</f>
        <v>VALVE CLOSED</v>
      </c>
      <c r="H391" s="280" t="str">
        <f xml:space="preserve"> TRIM(UPPER( MID(_INSTRUMENT_TAGS[[#This Row],[INITIAL_DESC]],51,25)))</f>
        <v/>
      </c>
      <c r="I391" s="281"/>
      <c r="J391" s="280" t="str">
        <f>_xlfn.CONCAT(_INSTRUMENT_TAGS[[#This Row],[INITIAL_TAG1]:[INITIAL_TAG2]])</f>
        <v>BB1IV002_CLOSED</v>
      </c>
      <c r="K391" s="280" t="str">
        <f>TRIM(TRIM(_INSTRUMENT_TAGS[[#This Row],[DESC1]])&amp; " " &amp;TRIM(_INSTRUMENT_TAGS[[#This Row],[DESC2]]) &amp; " " &amp; TRIM(_INSTRUMENT_TAGS[[#This Row],[DESC3]]))</f>
        <v>FEEDWATER PUMP 1 ON-OFF VALVE CLOSED</v>
      </c>
    </row>
    <row r="392" spans="1:11" x14ac:dyDescent="0.4">
      <c r="A392" s="280" t="s">
        <v>134</v>
      </c>
      <c r="B392" s="280" t="s">
        <v>2044</v>
      </c>
      <c r="C392" s="280" t="s">
        <v>2045</v>
      </c>
      <c r="D392" s="281"/>
      <c r="E392" s="280" t="str">
        <f>_xlfn.CONCAT(_INSTRUMENT_TAGS[[#This Row],[INITIAL_TAG1]:[INITIAL_TAG2]])</f>
        <v>BB1IV002_FAULT</v>
      </c>
      <c r="F392" s="280" t="str">
        <f>TRIM(UPPER( MID(_INSTRUMENT_TAGS[[#This Row],[INITIAL_DESC]],1,25)))</f>
        <v>FEEDWATER PUMP 1 ON-OFF</v>
      </c>
      <c r="G392" s="280" t="str">
        <f>TRIM(UPPER( MID(_INSTRUMENT_TAGS[[#This Row],[INITIAL_DESC]],26,25)))</f>
        <v>VALVE FAULT</v>
      </c>
      <c r="H392" s="280" t="str">
        <f xml:space="preserve"> TRIM(UPPER( MID(_INSTRUMENT_TAGS[[#This Row],[INITIAL_DESC]],51,25)))</f>
        <v/>
      </c>
      <c r="I392" s="281"/>
      <c r="J392" s="280" t="str">
        <f>_xlfn.CONCAT(_INSTRUMENT_TAGS[[#This Row],[INITIAL_TAG1]:[INITIAL_TAG2]])</f>
        <v>BB1IV002_FAULT</v>
      </c>
      <c r="K392" s="280" t="str">
        <f>TRIM(TRIM(_INSTRUMENT_TAGS[[#This Row],[DESC1]])&amp; " " &amp;TRIM(_INSTRUMENT_TAGS[[#This Row],[DESC2]]) &amp; " " &amp; TRIM(_INSTRUMENT_TAGS[[#This Row],[DESC3]]))</f>
        <v>FEEDWATER PUMP 1 ON-OFF VALVE FAULT</v>
      </c>
    </row>
    <row r="393" spans="1:11" x14ac:dyDescent="0.4">
      <c r="A393" s="280" t="s">
        <v>134</v>
      </c>
      <c r="B393" s="280" t="s">
        <v>1787</v>
      </c>
      <c r="C393" s="280" t="s">
        <v>2046</v>
      </c>
      <c r="D393" s="281"/>
      <c r="E393" s="280" t="str">
        <f>_xlfn.CONCAT(_INSTRUMENT_TAGS[[#This Row],[INITIAL_TAG1]:[INITIAL_TAG2]])</f>
        <v>BB1IV002_POSITION</v>
      </c>
      <c r="F393" s="280" t="str">
        <f>TRIM(UPPER( MID(_INSTRUMENT_TAGS[[#This Row],[INITIAL_DESC]],1,25)))</f>
        <v>FEEDWATER PUMP 1 ON-OFF</v>
      </c>
      <c r="G393" s="280" t="str">
        <f>TRIM(UPPER( MID(_INSTRUMENT_TAGS[[#This Row],[INITIAL_DESC]],26,25)))</f>
        <v>VALVE POSITION</v>
      </c>
      <c r="H393" s="280" t="str">
        <f xml:space="preserve"> TRIM(UPPER( MID(_INSTRUMENT_TAGS[[#This Row],[INITIAL_DESC]],51,25)))</f>
        <v/>
      </c>
      <c r="I393" s="281"/>
      <c r="J393" s="280" t="str">
        <f>_xlfn.CONCAT(_INSTRUMENT_TAGS[[#This Row],[INITIAL_TAG1]:[INITIAL_TAG2]])</f>
        <v>BB1IV002_POSITION</v>
      </c>
      <c r="K393" s="280" t="str">
        <f>TRIM(TRIM(_INSTRUMENT_TAGS[[#This Row],[DESC1]])&amp; " " &amp;TRIM(_INSTRUMENT_TAGS[[#This Row],[DESC2]]) &amp; " " &amp; TRIM(_INSTRUMENT_TAGS[[#This Row],[DESC3]]))</f>
        <v>FEEDWATER PUMP 1 ON-OFF VALVE POSITION</v>
      </c>
    </row>
    <row r="394" spans="1:11" x14ac:dyDescent="0.4">
      <c r="A394" s="280" t="s">
        <v>151</v>
      </c>
      <c r="C394" s="280" t="s">
        <v>152</v>
      </c>
      <c r="D394" s="281"/>
      <c r="E394" s="280" t="str">
        <f>_xlfn.CONCAT(_INSTRUMENT_TAGS[[#This Row],[INITIAL_TAG1]:[INITIAL_TAG2]])</f>
        <v>BB1IV003</v>
      </c>
      <c r="F394" s="280" t="str">
        <f>TRIM(UPPER( MID(_INSTRUMENT_TAGS[[#This Row],[INITIAL_DESC]],1,25)))</f>
        <v>FEED WATER PUMP 2 ON-OFF</v>
      </c>
      <c r="G394" s="280" t="str">
        <f>TRIM(UPPER( MID(_INSTRUMENT_TAGS[[#This Row],[INITIAL_DESC]],26,25)))</f>
        <v>VALVE</v>
      </c>
      <c r="H394" s="280" t="str">
        <f xml:space="preserve"> TRIM(UPPER( MID(_INSTRUMENT_TAGS[[#This Row],[INITIAL_DESC]],51,25)))</f>
        <v/>
      </c>
      <c r="I394" s="281"/>
      <c r="J394" s="280" t="str">
        <f>_xlfn.CONCAT(_INSTRUMENT_TAGS[[#This Row],[INITIAL_TAG1]:[INITIAL_TAG2]])</f>
        <v>BB1IV003</v>
      </c>
      <c r="K394" s="280" t="str">
        <f>TRIM(TRIM(_INSTRUMENT_TAGS[[#This Row],[DESC1]])&amp; " " &amp;TRIM(_INSTRUMENT_TAGS[[#This Row],[DESC2]]) &amp; " " &amp; TRIM(_INSTRUMENT_TAGS[[#This Row],[DESC3]]))</f>
        <v>FEED WATER PUMP 2 ON-OFF VALVE</v>
      </c>
    </row>
    <row r="395" spans="1:11" x14ac:dyDescent="0.4">
      <c r="A395" s="280" t="s">
        <v>151</v>
      </c>
      <c r="B395" s="280" t="s">
        <v>1738</v>
      </c>
      <c r="C395" s="280" t="s">
        <v>2047</v>
      </c>
      <c r="D395" s="281"/>
      <c r="E395" s="280" t="str">
        <f>_xlfn.CONCAT(_INSTRUMENT_TAGS[[#This Row],[INITIAL_TAG1]:[INITIAL_TAG2]])</f>
        <v>BB1IV003_OPEN</v>
      </c>
      <c r="F395" s="280" t="str">
        <f>TRIM(UPPER( MID(_INSTRUMENT_TAGS[[#This Row],[INITIAL_DESC]],1,25)))</f>
        <v>FEED WATER PUMP 2 ON-OFF</v>
      </c>
      <c r="G395" s="280" t="str">
        <f>TRIM(UPPER( MID(_INSTRUMENT_TAGS[[#This Row],[INITIAL_DESC]],26,25)))</f>
        <v>VALVE OPEN</v>
      </c>
      <c r="H395" s="280" t="str">
        <f xml:space="preserve"> TRIM(UPPER( MID(_INSTRUMENT_TAGS[[#This Row],[INITIAL_DESC]],51,25)))</f>
        <v/>
      </c>
      <c r="I395" s="281"/>
      <c r="J395" s="280" t="str">
        <f>_xlfn.CONCAT(_INSTRUMENT_TAGS[[#This Row],[INITIAL_TAG1]:[INITIAL_TAG2]])</f>
        <v>BB1IV003_OPEN</v>
      </c>
      <c r="K395" s="280" t="str">
        <f>TRIM(TRIM(_INSTRUMENT_TAGS[[#This Row],[DESC1]])&amp; " " &amp;TRIM(_INSTRUMENT_TAGS[[#This Row],[DESC2]]) &amp; " " &amp; TRIM(_INSTRUMENT_TAGS[[#This Row],[DESC3]]))</f>
        <v>FEED WATER PUMP 2 ON-OFF VALVE OPEN</v>
      </c>
    </row>
    <row r="396" spans="1:11" x14ac:dyDescent="0.4">
      <c r="A396" s="280" t="s">
        <v>151</v>
      </c>
      <c r="B396" s="280" t="s">
        <v>1740</v>
      </c>
      <c r="C396" s="280" t="s">
        <v>2048</v>
      </c>
      <c r="D396" s="281"/>
      <c r="E396" s="280" t="str">
        <f>_xlfn.CONCAT(_INSTRUMENT_TAGS[[#This Row],[INITIAL_TAG1]:[INITIAL_TAG2]])</f>
        <v>BB1IV003_CLOSE</v>
      </c>
      <c r="F396" s="280" t="str">
        <f>TRIM(UPPER( MID(_INSTRUMENT_TAGS[[#This Row],[INITIAL_DESC]],1,25)))</f>
        <v>FEED WATER PUMP 2 ON-OFF</v>
      </c>
      <c r="G396" s="280" t="str">
        <f>TRIM(UPPER( MID(_INSTRUMENT_TAGS[[#This Row],[INITIAL_DESC]],26,25)))</f>
        <v>VALVE CLOSE</v>
      </c>
      <c r="H396" s="280" t="str">
        <f xml:space="preserve"> TRIM(UPPER( MID(_INSTRUMENT_TAGS[[#This Row],[INITIAL_DESC]],51,25)))</f>
        <v/>
      </c>
      <c r="I396" s="281"/>
      <c r="J396" s="280" t="str">
        <f>_xlfn.CONCAT(_INSTRUMENT_TAGS[[#This Row],[INITIAL_TAG1]:[INITIAL_TAG2]])</f>
        <v>BB1IV003_CLOSE</v>
      </c>
      <c r="K396" s="280" t="str">
        <f>TRIM(TRIM(_INSTRUMENT_TAGS[[#This Row],[DESC1]])&amp; " " &amp;TRIM(_INSTRUMENT_TAGS[[#This Row],[DESC2]]) &amp; " " &amp; TRIM(_INSTRUMENT_TAGS[[#This Row],[DESC3]]))</f>
        <v>FEED WATER PUMP 2 ON-OFF VALVE CLOSE</v>
      </c>
    </row>
    <row r="397" spans="1:11" x14ac:dyDescent="0.4">
      <c r="A397" s="280" t="s">
        <v>151</v>
      </c>
      <c r="B397" s="280" t="s">
        <v>2040</v>
      </c>
      <c r="C397" s="280" t="s">
        <v>2049</v>
      </c>
      <c r="D397" s="281"/>
      <c r="E397" s="280" t="str">
        <f>_xlfn.CONCAT(_INSTRUMENT_TAGS[[#This Row],[INITIAL_TAG1]:[INITIAL_TAG2]])</f>
        <v>BB1IV003_OPENED</v>
      </c>
      <c r="F397" s="280" t="str">
        <f>TRIM(UPPER( MID(_INSTRUMENT_TAGS[[#This Row],[INITIAL_DESC]],1,25)))</f>
        <v>FEED WATER PUMP 2 ON-OFF</v>
      </c>
      <c r="G397" s="280" t="str">
        <f>TRIM(UPPER( MID(_INSTRUMENT_TAGS[[#This Row],[INITIAL_DESC]],26,25)))</f>
        <v>VALVE OPENED</v>
      </c>
      <c r="H397" s="280" t="str">
        <f xml:space="preserve"> TRIM(UPPER( MID(_INSTRUMENT_TAGS[[#This Row],[INITIAL_DESC]],51,25)))</f>
        <v/>
      </c>
      <c r="I397" s="281"/>
      <c r="J397" s="280" t="str">
        <f>_xlfn.CONCAT(_INSTRUMENT_TAGS[[#This Row],[INITIAL_TAG1]:[INITIAL_TAG2]])</f>
        <v>BB1IV003_OPENED</v>
      </c>
      <c r="K397" s="280" t="str">
        <f>TRIM(TRIM(_INSTRUMENT_TAGS[[#This Row],[DESC1]])&amp; " " &amp;TRIM(_INSTRUMENT_TAGS[[#This Row],[DESC2]]) &amp; " " &amp; TRIM(_INSTRUMENT_TAGS[[#This Row],[DESC3]]))</f>
        <v>FEED WATER PUMP 2 ON-OFF VALVE OPENED</v>
      </c>
    </row>
    <row r="398" spans="1:11" x14ac:dyDescent="0.4">
      <c r="A398" s="280" t="s">
        <v>151</v>
      </c>
      <c r="B398" s="280" t="s">
        <v>2042</v>
      </c>
      <c r="C398" s="280" t="s">
        <v>2050</v>
      </c>
      <c r="D398" s="281"/>
      <c r="E398" s="280" t="str">
        <f>_xlfn.CONCAT(_INSTRUMENT_TAGS[[#This Row],[INITIAL_TAG1]:[INITIAL_TAG2]])</f>
        <v>BB1IV003_CLOSED</v>
      </c>
      <c r="F398" s="280" t="str">
        <f>TRIM(UPPER( MID(_INSTRUMENT_TAGS[[#This Row],[INITIAL_DESC]],1,25)))</f>
        <v>FEED WATER PUMP 2 ON-OFF</v>
      </c>
      <c r="G398" s="280" t="str">
        <f>TRIM(UPPER( MID(_INSTRUMENT_TAGS[[#This Row],[INITIAL_DESC]],26,25)))</f>
        <v>VALVE CLOSED</v>
      </c>
      <c r="H398" s="280" t="str">
        <f xml:space="preserve"> TRIM(UPPER( MID(_INSTRUMENT_TAGS[[#This Row],[INITIAL_DESC]],51,25)))</f>
        <v/>
      </c>
      <c r="I398" s="281"/>
      <c r="J398" s="280" t="str">
        <f>_xlfn.CONCAT(_INSTRUMENT_TAGS[[#This Row],[INITIAL_TAG1]:[INITIAL_TAG2]])</f>
        <v>BB1IV003_CLOSED</v>
      </c>
      <c r="K398" s="280" t="str">
        <f>TRIM(TRIM(_INSTRUMENT_TAGS[[#This Row],[DESC1]])&amp; " " &amp;TRIM(_INSTRUMENT_TAGS[[#This Row],[DESC2]]) &amp; " " &amp; TRIM(_INSTRUMENT_TAGS[[#This Row],[DESC3]]))</f>
        <v>FEED WATER PUMP 2 ON-OFF VALVE CLOSED</v>
      </c>
    </row>
    <row r="399" spans="1:11" x14ac:dyDescent="0.4">
      <c r="A399" s="280" t="s">
        <v>151</v>
      </c>
      <c r="B399" s="280" t="s">
        <v>2044</v>
      </c>
      <c r="C399" s="280" t="s">
        <v>2051</v>
      </c>
      <c r="D399" s="281"/>
      <c r="E399" s="280" t="str">
        <f>_xlfn.CONCAT(_INSTRUMENT_TAGS[[#This Row],[INITIAL_TAG1]:[INITIAL_TAG2]])</f>
        <v>BB1IV003_FAULT</v>
      </c>
      <c r="F399" s="280" t="str">
        <f>TRIM(UPPER( MID(_INSTRUMENT_TAGS[[#This Row],[INITIAL_DESC]],1,25)))</f>
        <v>FEED WATER PUMP 2 ON-OFF</v>
      </c>
      <c r="G399" s="280" t="str">
        <f>TRIM(UPPER( MID(_INSTRUMENT_TAGS[[#This Row],[INITIAL_DESC]],26,25)))</f>
        <v>VALVE FAULT</v>
      </c>
      <c r="H399" s="280" t="str">
        <f xml:space="preserve"> TRIM(UPPER( MID(_INSTRUMENT_TAGS[[#This Row],[INITIAL_DESC]],51,25)))</f>
        <v/>
      </c>
      <c r="I399" s="281"/>
      <c r="J399" s="280" t="str">
        <f>_xlfn.CONCAT(_INSTRUMENT_TAGS[[#This Row],[INITIAL_TAG1]:[INITIAL_TAG2]])</f>
        <v>BB1IV003_FAULT</v>
      </c>
      <c r="K399" s="280" t="str">
        <f>TRIM(TRIM(_INSTRUMENT_TAGS[[#This Row],[DESC1]])&amp; " " &amp;TRIM(_INSTRUMENT_TAGS[[#This Row],[DESC2]]) &amp; " " &amp; TRIM(_INSTRUMENT_TAGS[[#This Row],[DESC3]]))</f>
        <v>FEED WATER PUMP 2 ON-OFF VALVE FAULT</v>
      </c>
    </row>
    <row r="400" spans="1:11" x14ac:dyDescent="0.4">
      <c r="A400" s="280" t="s">
        <v>151</v>
      </c>
      <c r="B400" s="280" t="s">
        <v>1787</v>
      </c>
      <c r="C400" s="280" t="s">
        <v>2052</v>
      </c>
      <c r="D400" s="281"/>
      <c r="E400" s="280" t="str">
        <f>_xlfn.CONCAT(_INSTRUMENT_TAGS[[#This Row],[INITIAL_TAG1]:[INITIAL_TAG2]])</f>
        <v>BB1IV003_POSITION</v>
      </c>
      <c r="F400" s="280" t="str">
        <f>TRIM(UPPER( MID(_INSTRUMENT_TAGS[[#This Row],[INITIAL_DESC]],1,25)))</f>
        <v>FEED WATER PUMP 2 ON-OFF</v>
      </c>
      <c r="G400" s="280" t="str">
        <f>TRIM(UPPER( MID(_INSTRUMENT_TAGS[[#This Row],[INITIAL_DESC]],26,25)))</f>
        <v>VALVE POSITION</v>
      </c>
      <c r="H400" s="280" t="str">
        <f xml:space="preserve"> TRIM(UPPER( MID(_INSTRUMENT_TAGS[[#This Row],[INITIAL_DESC]],51,25)))</f>
        <v/>
      </c>
      <c r="I400" s="281"/>
      <c r="J400" s="280" t="str">
        <f>_xlfn.CONCAT(_INSTRUMENT_TAGS[[#This Row],[INITIAL_TAG1]:[INITIAL_TAG2]])</f>
        <v>BB1IV003_POSITION</v>
      </c>
      <c r="K400" s="280" t="str">
        <f>TRIM(TRIM(_INSTRUMENT_TAGS[[#This Row],[DESC1]])&amp; " " &amp;TRIM(_INSTRUMENT_TAGS[[#This Row],[DESC2]]) &amp; " " &amp; TRIM(_INSTRUMENT_TAGS[[#This Row],[DESC3]]))</f>
        <v>FEED WATER PUMP 2 ON-OFF VALVE POSITION</v>
      </c>
    </row>
    <row r="401" spans="1:11" x14ac:dyDescent="0.4">
      <c r="A401" s="280" t="s">
        <v>258</v>
      </c>
      <c r="C401" s="280" t="s">
        <v>259</v>
      </c>
      <c r="D401" s="281"/>
      <c r="E401" s="280" t="str">
        <f>_xlfn.CONCAT(_INSTRUMENT_TAGS[[#This Row],[INITIAL_TAG1]:[INITIAL_TAG2]])</f>
        <v>BB1IV202</v>
      </c>
      <c r="F401" s="280" t="str">
        <f>TRIM(UPPER( MID(_INSTRUMENT_TAGS[[#This Row],[INITIAL_DESC]],1,25)))</f>
        <v>MAIN STEAM VALVE BY-PASS</v>
      </c>
      <c r="G401" s="280" t="str">
        <f>TRIM(UPPER( MID(_INSTRUMENT_TAGS[[#This Row],[INITIAL_DESC]],26,25)))</f>
        <v>VALVE</v>
      </c>
      <c r="H401" s="280" t="str">
        <f xml:space="preserve"> TRIM(UPPER( MID(_INSTRUMENT_TAGS[[#This Row],[INITIAL_DESC]],51,25)))</f>
        <v/>
      </c>
      <c r="I401" s="281"/>
      <c r="J401" s="280" t="str">
        <f>_xlfn.CONCAT(_INSTRUMENT_TAGS[[#This Row],[INITIAL_TAG1]:[INITIAL_TAG2]])</f>
        <v>BB1IV202</v>
      </c>
      <c r="K401" s="280" t="str">
        <f>TRIM(TRIM(_INSTRUMENT_TAGS[[#This Row],[DESC1]])&amp; " " &amp;TRIM(_INSTRUMENT_TAGS[[#This Row],[DESC2]]) &amp; " " &amp; TRIM(_INSTRUMENT_TAGS[[#This Row],[DESC3]]))</f>
        <v>MAIN STEAM VALVE BY-PASS VALVE</v>
      </c>
    </row>
    <row r="402" spans="1:11" x14ac:dyDescent="0.4">
      <c r="A402" s="280" t="s">
        <v>258</v>
      </c>
      <c r="B402" s="280" t="s">
        <v>1738</v>
      </c>
      <c r="C402" s="280" t="s">
        <v>2053</v>
      </c>
      <c r="D402" s="281"/>
      <c r="E402" s="280" t="str">
        <f>_xlfn.CONCAT(_INSTRUMENT_TAGS[[#This Row],[INITIAL_TAG1]:[INITIAL_TAG2]])</f>
        <v>BB1IV202_OPEN</v>
      </c>
      <c r="F402" s="280" t="str">
        <f>TRIM(UPPER( MID(_INSTRUMENT_TAGS[[#This Row],[INITIAL_DESC]],1,25)))</f>
        <v>MAIN STEAM VALVE BY-PASS</v>
      </c>
      <c r="G402" s="280" t="str">
        <f>TRIM(UPPER( MID(_INSTRUMENT_TAGS[[#This Row],[INITIAL_DESC]],26,25)))</f>
        <v>VALVE OPEN</v>
      </c>
      <c r="H402" s="280" t="str">
        <f xml:space="preserve"> TRIM(UPPER( MID(_INSTRUMENT_TAGS[[#This Row],[INITIAL_DESC]],51,25)))</f>
        <v/>
      </c>
      <c r="I402" s="281"/>
      <c r="J402" s="280" t="str">
        <f>_xlfn.CONCAT(_INSTRUMENT_TAGS[[#This Row],[INITIAL_TAG1]:[INITIAL_TAG2]])</f>
        <v>BB1IV202_OPEN</v>
      </c>
      <c r="K402" s="280" t="str">
        <f>TRIM(TRIM(_INSTRUMENT_TAGS[[#This Row],[DESC1]])&amp; " " &amp;TRIM(_INSTRUMENT_TAGS[[#This Row],[DESC2]]) &amp; " " &amp; TRIM(_INSTRUMENT_TAGS[[#This Row],[DESC3]]))</f>
        <v>MAIN STEAM VALVE BY-PASS VALVE OPEN</v>
      </c>
    </row>
    <row r="403" spans="1:11" x14ac:dyDescent="0.4">
      <c r="A403" s="280" t="s">
        <v>258</v>
      </c>
      <c r="B403" s="280" t="s">
        <v>1740</v>
      </c>
      <c r="C403" s="280" t="s">
        <v>2054</v>
      </c>
      <c r="D403" s="281"/>
      <c r="E403" s="280" t="str">
        <f>_xlfn.CONCAT(_INSTRUMENT_TAGS[[#This Row],[INITIAL_TAG1]:[INITIAL_TAG2]])</f>
        <v>BB1IV202_CLOSE</v>
      </c>
      <c r="F403" s="280" t="str">
        <f>TRIM(UPPER( MID(_INSTRUMENT_TAGS[[#This Row],[INITIAL_DESC]],1,25)))</f>
        <v>MAIN STEAM VALVE BY-PASS</v>
      </c>
      <c r="G403" s="280" t="str">
        <f>TRIM(UPPER( MID(_INSTRUMENT_TAGS[[#This Row],[INITIAL_DESC]],26,25)))</f>
        <v>VALVE CLOSE</v>
      </c>
      <c r="H403" s="280" t="str">
        <f xml:space="preserve"> TRIM(UPPER( MID(_INSTRUMENT_TAGS[[#This Row],[INITIAL_DESC]],51,25)))</f>
        <v/>
      </c>
      <c r="I403" s="281"/>
      <c r="J403" s="280" t="str">
        <f>_xlfn.CONCAT(_INSTRUMENT_TAGS[[#This Row],[INITIAL_TAG1]:[INITIAL_TAG2]])</f>
        <v>BB1IV202_CLOSE</v>
      </c>
      <c r="K403" s="280" t="str">
        <f>TRIM(TRIM(_INSTRUMENT_TAGS[[#This Row],[DESC1]])&amp; " " &amp;TRIM(_INSTRUMENT_TAGS[[#This Row],[DESC2]]) &amp; " " &amp; TRIM(_INSTRUMENT_TAGS[[#This Row],[DESC3]]))</f>
        <v>MAIN STEAM VALVE BY-PASS VALVE CLOSE</v>
      </c>
    </row>
    <row r="404" spans="1:11" x14ac:dyDescent="0.4">
      <c r="A404" s="280" t="s">
        <v>258</v>
      </c>
      <c r="B404" s="280" t="s">
        <v>2040</v>
      </c>
      <c r="C404" s="280" t="s">
        <v>2055</v>
      </c>
      <c r="D404" s="281"/>
      <c r="E404" s="280" t="str">
        <f>_xlfn.CONCAT(_INSTRUMENT_TAGS[[#This Row],[INITIAL_TAG1]:[INITIAL_TAG2]])</f>
        <v>BB1IV202_OPENED</v>
      </c>
      <c r="F404" s="280" t="str">
        <f>TRIM(UPPER( MID(_INSTRUMENT_TAGS[[#This Row],[INITIAL_DESC]],1,25)))</f>
        <v>MAIN STEAM VALVE BY-PASS</v>
      </c>
      <c r="G404" s="280" t="str">
        <f>TRIM(UPPER( MID(_INSTRUMENT_TAGS[[#This Row],[INITIAL_DESC]],26,25)))</f>
        <v>VALVE OPENED</v>
      </c>
      <c r="H404" s="280" t="str">
        <f xml:space="preserve"> TRIM(UPPER( MID(_INSTRUMENT_TAGS[[#This Row],[INITIAL_DESC]],51,25)))</f>
        <v/>
      </c>
      <c r="I404" s="281"/>
      <c r="J404" s="280" t="str">
        <f>_xlfn.CONCAT(_INSTRUMENT_TAGS[[#This Row],[INITIAL_TAG1]:[INITIAL_TAG2]])</f>
        <v>BB1IV202_OPENED</v>
      </c>
      <c r="K404" s="280" t="str">
        <f>TRIM(TRIM(_INSTRUMENT_TAGS[[#This Row],[DESC1]])&amp; " " &amp;TRIM(_INSTRUMENT_TAGS[[#This Row],[DESC2]]) &amp; " " &amp; TRIM(_INSTRUMENT_TAGS[[#This Row],[DESC3]]))</f>
        <v>MAIN STEAM VALVE BY-PASS VALVE OPENED</v>
      </c>
    </row>
    <row r="405" spans="1:11" x14ac:dyDescent="0.4">
      <c r="A405" s="280" t="s">
        <v>258</v>
      </c>
      <c r="B405" s="280" t="s">
        <v>2042</v>
      </c>
      <c r="C405" s="280" t="s">
        <v>2056</v>
      </c>
      <c r="D405" s="281"/>
      <c r="E405" s="280" t="str">
        <f>_xlfn.CONCAT(_INSTRUMENT_TAGS[[#This Row],[INITIAL_TAG1]:[INITIAL_TAG2]])</f>
        <v>BB1IV202_CLOSED</v>
      </c>
      <c r="F405" s="280" t="str">
        <f>TRIM(UPPER( MID(_INSTRUMENT_TAGS[[#This Row],[INITIAL_DESC]],1,25)))</f>
        <v>MAIN STEAM VALVE BY-PASS</v>
      </c>
      <c r="G405" s="280" t="str">
        <f>TRIM(UPPER( MID(_INSTRUMENT_TAGS[[#This Row],[INITIAL_DESC]],26,25)))</f>
        <v>VALVE CLOSED</v>
      </c>
      <c r="H405" s="280" t="str">
        <f xml:space="preserve"> TRIM(UPPER( MID(_INSTRUMENT_TAGS[[#This Row],[INITIAL_DESC]],51,25)))</f>
        <v/>
      </c>
      <c r="I405" s="281"/>
      <c r="J405" s="280" t="str">
        <f>_xlfn.CONCAT(_INSTRUMENT_TAGS[[#This Row],[INITIAL_TAG1]:[INITIAL_TAG2]])</f>
        <v>BB1IV202_CLOSED</v>
      </c>
      <c r="K405" s="280" t="str">
        <f>TRIM(TRIM(_INSTRUMENT_TAGS[[#This Row],[DESC1]])&amp; " " &amp;TRIM(_INSTRUMENT_TAGS[[#This Row],[DESC2]]) &amp; " " &amp; TRIM(_INSTRUMENT_TAGS[[#This Row],[DESC3]]))</f>
        <v>MAIN STEAM VALVE BY-PASS VALVE CLOSED</v>
      </c>
    </row>
    <row r="406" spans="1:11" x14ac:dyDescent="0.4">
      <c r="A406" s="280" t="s">
        <v>258</v>
      </c>
      <c r="B406" s="280" t="s">
        <v>2044</v>
      </c>
      <c r="C406" s="280" t="s">
        <v>2057</v>
      </c>
      <c r="D406" s="281"/>
      <c r="E406" s="280" t="str">
        <f>_xlfn.CONCAT(_INSTRUMENT_TAGS[[#This Row],[INITIAL_TAG1]:[INITIAL_TAG2]])</f>
        <v>BB1IV202_FAULT</v>
      </c>
      <c r="F406" s="280" t="str">
        <f>TRIM(UPPER( MID(_INSTRUMENT_TAGS[[#This Row],[INITIAL_DESC]],1,25)))</f>
        <v>MAIN STEAM VALVE BY-PASS</v>
      </c>
      <c r="G406" s="280" t="str">
        <f>TRIM(UPPER( MID(_INSTRUMENT_TAGS[[#This Row],[INITIAL_DESC]],26,25)))</f>
        <v>VALVE FAULT</v>
      </c>
      <c r="H406" s="280" t="str">
        <f xml:space="preserve"> TRIM(UPPER( MID(_INSTRUMENT_TAGS[[#This Row],[INITIAL_DESC]],51,25)))</f>
        <v/>
      </c>
      <c r="I406" s="281"/>
      <c r="J406" s="280" t="str">
        <f>_xlfn.CONCAT(_INSTRUMENT_TAGS[[#This Row],[INITIAL_TAG1]:[INITIAL_TAG2]])</f>
        <v>BB1IV202_FAULT</v>
      </c>
      <c r="K406" s="280" t="str">
        <f>TRIM(TRIM(_INSTRUMENT_TAGS[[#This Row],[DESC1]])&amp; " " &amp;TRIM(_INSTRUMENT_TAGS[[#This Row],[DESC2]]) &amp; " " &amp; TRIM(_INSTRUMENT_TAGS[[#This Row],[DESC3]]))</f>
        <v>MAIN STEAM VALVE BY-PASS VALVE FAULT</v>
      </c>
    </row>
    <row r="407" spans="1:11" x14ac:dyDescent="0.4">
      <c r="A407" s="280" t="s">
        <v>258</v>
      </c>
      <c r="B407" s="280" t="s">
        <v>1787</v>
      </c>
      <c r="C407" s="280" t="s">
        <v>2058</v>
      </c>
      <c r="D407" s="281"/>
      <c r="E407" s="280" t="str">
        <f>_xlfn.CONCAT(_INSTRUMENT_TAGS[[#This Row],[INITIAL_TAG1]:[INITIAL_TAG2]])</f>
        <v>BB1IV202_POSITION</v>
      </c>
      <c r="F407" s="280" t="str">
        <f>TRIM(UPPER( MID(_INSTRUMENT_TAGS[[#This Row],[INITIAL_DESC]],1,25)))</f>
        <v>MAIN STEAM VALVE BY-PASS</v>
      </c>
      <c r="G407" s="280" t="str">
        <f>TRIM(UPPER( MID(_INSTRUMENT_TAGS[[#This Row],[INITIAL_DESC]],26,25)))</f>
        <v>VALVE POSITION</v>
      </c>
      <c r="H407" s="280" t="str">
        <f xml:space="preserve"> TRIM(UPPER( MID(_INSTRUMENT_TAGS[[#This Row],[INITIAL_DESC]],51,25)))</f>
        <v/>
      </c>
      <c r="I407" s="281"/>
      <c r="J407" s="280" t="str">
        <f>_xlfn.CONCAT(_INSTRUMENT_TAGS[[#This Row],[INITIAL_TAG1]:[INITIAL_TAG2]])</f>
        <v>BB1IV202_POSITION</v>
      </c>
      <c r="K407" s="280" t="str">
        <f>TRIM(TRIM(_INSTRUMENT_TAGS[[#This Row],[DESC1]])&amp; " " &amp;TRIM(_INSTRUMENT_TAGS[[#This Row],[DESC2]]) &amp; " " &amp; TRIM(_INSTRUMENT_TAGS[[#This Row],[DESC3]]))</f>
        <v>MAIN STEAM VALVE BY-PASS VALVE POSITION</v>
      </c>
    </row>
    <row r="408" spans="1:11" x14ac:dyDescent="0.4">
      <c r="A408" s="280" t="s">
        <v>267</v>
      </c>
      <c r="C408" s="280" t="s">
        <v>268</v>
      </c>
      <c r="D408" s="281"/>
      <c r="E408" s="280" t="str">
        <f>_xlfn.CONCAT(_INSTRUMENT_TAGS[[#This Row],[INITIAL_TAG1]:[INITIAL_TAG2]])</f>
        <v>BB1CV201</v>
      </c>
      <c r="F408" s="280" t="str">
        <f>TRIM(UPPER( MID(_INSTRUMENT_TAGS[[#This Row],[INITIAL_DESC]],1,25)))</f>
        <v>START-UP VALVE</v>
      </c>
      <c r="G408" s="280" t="str">
        <f>TRIM(UPPER( MID(_INSTRUMENT_TAGS[[#This Row],[INITIAL_DESC]],26,25)))</f>
        <v/>
      </c>
      <c r="H408" s="280" t="str">
        <f xml:space="preserve"> TRIM(UPPER( MID(_INSTRUMENT_TAGS[[#This Row],[INITIAL_DESC]],51,25)))</f>
        <v/>
      </c>
      <c r="I408" s="281"/>
      <c r="J408" s="280" t="str">
        <f>_xlfn.CONCAT(_INSTRUMENT_TAGS[[#This Row],[INITIAL_TAG1]:[INITIAL_TAG2]])</f>
        <v>BB1CV201</v>
      </c>
      <c r="K408" s="280" t="str">
        <f>TRIM(TRIM(_INSTRUMENT_TAGS[[#This Row],[DESC1]])&amp; " " &amp;TRIM(_INSTRUMENT_TAGS[[#This Row],[DESC2]]) &amp; " " &amp; TRIM(_INSTRUMENT_TAGS[[#This Row],[DESC3]]))</f>
        <v>START-UP VALVE</v>
      </c>
    </row>
    <row r="409" spans="1:11" x14ac:dyDescent="0.4">
      <c r="A409" s="280" t="s">
        <v>267</v>
      </c>
      <c r="B409" s="280" t="s">
        <v>1738</v>
      </c>
      <c r="C409" s="280" t="s">
        <v>2059</v>
      </c>
      <c r="D409" s="281"/>
      <c r="E409" s="280" t="str">
        <f>_xlfn.CONCAT(_INSTRUMENT_TAGS[[#This Row],[INITIAL_TAG1]:[INITIAL_TAG2]])</f>
        <v>BB1CV201_OPEN</v>
      </c>
      <c r="F409" s="280" t="str">
        <f>TRIM(UPPER( MID(_INSTRUMENT_TAGS[[#This Row],[INITIAL_DESC]],1,25)))</f>
        <v>START-UP VALVE OPEN</v>
      </c>
      <c r="G409" s="280" t="str">
        <f>TRIM(UPPER( MID(_INSTRUMENT_TAGS[[#This Row],[INITIAL_DESC]],26,25)))</f>
        <v/>
      </c>
      <c r="H409" s="280" t="str">
        <f xml:space="preserve"> TRIM(UPPER( MID(_INSTRUMENT_TAGS[[#This Row],[INITIAL_DESC]],51,25)))</f>
        <v/>
      </c>
      <c r="I409" s="281"/>
      <c r="J409" s="280" t="str">
        <f>_xlfn.CONCAT(_INSTRUMENT_TAGS[[#This Row],[INITIAL_TAG1]:[INITIAL_TAG2]])</f>
        <v>BB1CV201_OPEN</v>
      </c>
      <c r="K409" s="280" t="str">
        <f>TRIM(TRIM(_INSTRUMENT_TAGS[[#This Row],[DESC1]])&amp; " " &amp;TRIM(_INSTRUMENT_TAGS[[#This Row],[DESC2]]) &amp; " " &amp; TRIM(_INSTRUMENT_TAGS[[#This Row],[DESC3]]))</f>
        <v>START-UP VALVE OPEN</v>
      </c>
    </row>
    <row r="410" spans="1:11" x14ac:dyDescent="0.4">
      <c r="A410" s="280" t="s">
        <v>267</v>
      </c>
      <c r="B410" s="280" t="s">
        <v>1740</v>
      </c>
      <c r="C410" s="280" t="s">
        <v>2060</v>
      </c>
      <c r="D410" s="281"/>
      <c r="E410" s="280" t="str">
        <f>_xlfn.CONCAT(_INSTRUMENT_TAGS[[#This Row],[INITIAL_TAG1]:[INITIAL_TAG2]])</f>
        <v>BB1CV201_CLOSE</v>
      </c>
      <c r="F410" s="280" t="str">
        <f>TRIM(UPPER( MID(_INSTRUMENT_TAGS[[#This Row],[INITIAL_DESC]],1,25)))</f>
        <v>START-UP VALVE CLOSE</v>
      </c>
      <c r="G410" s="280" t="str">
        <f>TRIM(UPPER( MID(_INSTRUMENT_TAGS[[#This Row],[INITIAL_DESC]],26,25)))</f>
        <v/>
      </c>
      <c r="H410" s="280" t="str">
        <f xml:space="preserve"> TRIM(UPPER( MID(_INSTRUMENT_TAGS[[#This Row],[INITIAL_DESC]],51,25)))</f>
        <v/>
      </c>
      <c r="I410" s="281"/>
      <c r="J410" s="280" t="str">
        <f>_xlfn.CONCAT(_INSTRUMENT_TAGS[[#This Row],[INITIAL_TAG1]:[INITIAL_TAG2]])</f>
        <v>BB1CV201_CLOSE</v>
      </c>
      <c r="K410" s="280" t="str">
        <f>TRIM(TRIM(_INSTRUMENT_TAGS[[#This Row],[DESC1]])&amp; " " &amp;TRIM(_INSTRUMENT_TAGS[[#This Row],[DESC2]]) &amp; " " &amp; TRIM(_INSTRUMENT_TAGS[[#This Row],[DESC3]]))</f>
        <v>START-UP VALVE CLOSE</v>
      </c>
    </row>
    <row r="411" spans="1:11" x14ac:dyDescent="0.4">
      <c r="A411" s="280" t="s">
        <v>267</v>
      </c>
      <c r="B411" s="280" t="s">
        <v>2040</v>
      </c>
      <c r="C411" s="280" t="s">
        <v>2061</v>
      </c>
      <c r="D411" s="281"/>
      <c r="E411" s="280" t="str">
        <f>_xlfn.CONCAT(_INSTRUMENT_TAGS[[#This Row],[INITIAL_TAG1]:[INITIAL_TAG2]])</f>
        <v>BB1CV201_OPENED</v>
      </c>
      <c r="F411" s="280" t="str">
        <f>TRIM(UPPER( MID(_INSTRUMENT_TAGS[[#This Row],[INITIAL_DESC]],1,25)))</f>
        <v>START-UP VALVE OPENED</v>
      </c>
      <c r="G411" s="280" t="str">
        <f>TRIM(UPPER( MID(_INSTRUMENT_TAGS[[#This Row],[INITIAL_DESC]],26,25)))</f>
        <v/>
      </c>
      <c r="H411" s="280" t="str">
        <f xml:space="preserve"> TRIM(UPPER( MID(_INSTRUMENT_TAGS[[#This Row],[INITIAL_DESC]],51,25)))</f>
        <v/>
      </c>
      <c r="I411" s="281"/>
      <c r="J411" s="280" t="str">
        <f>_xlfn.CONCAT(_INSTRUMENT_TAGS[[#This Row],[INITIAL_TAG1]:[INITIAL_TAG2]])</f>
        <v>BB1CV201_OPENED</v>
      </c>
      <c r="K411" s="280" t="str">
        <f>TRIM(TRIM(_INSTRUMENT_TAGS[[#This Row],[DESC1]])&amp; " " &amp;TRIM(_INSTRUMENT_TAGS[[#This Row],[DESC2]]) &amp; " " &amp; TRIM(_INSTRUMENT_TAGS[[#This Row],[DESC3]]))</f>
        <v>START-UP VALVE OPENED</v>
      </c>
    </row>
    <row r="412" spans="1:11" x14ac:dyDescent="0.4">
      <c r="A412" s="280" t="s">
        <v>267</v>
      </c>
      <c r="B412" s="280" t="s">
        <v>2042</v>
      </c>
      <c r="C412" s="280" t="s">
        <v>2062</v>
      </c>
      <c r="D412" s="281"/>
      <c r="E412" s="280" t="str">
        <f>_xlfn.CONCAT(_INSTRUMENT_TAGS[[#This Row],[INITIAL_TAG1]:[INITIAL_TAG2]])</f>
        <v>BB1CV201_CLOSED</v>
      </c>
      <c r="F412" s="280" t="str">
        <f>TRIM(UPPER( MID(_INSTRUMENT_TAGS[[#This Row],[INITIAL_DESC]],1,25)))</f>
        <v>START-UP VALVE CLOSED</v>
      </c>
      <c r="G412" s="280" t="str">
        <f>TRIM(UPPER( MID(_INSTRUMENT_TAGS[[#This Row],[INITIAL_DESC]],26,25)))</f>
        <v/>
      </c>
      <c r="H412" s="280" t="str">
        <f xml:space="preserve"> TRIM(UPPER( MID(_INSTRUMENT_TAGS[[#This Row],[INITIAL_DESC]],51,25)))</f>
        <v/>
      </c>
      <c r="I412" s="281"/>
      <c r="J412" s="280" t="str">
        <f>_xlfn.CONCAT(_INSTRUMENT_TAGS[[#This Row],[INITIAL_TAG1]:[INITIAL_TAG2]])</f>
        <v>BB1CV201_CLOSED</v>
      </c>
      <c r="K412" s="280" t="str">
        <f>TRIM(TRIM(_INSTRUMENT_TAGS[[#This Row],[DESC1]])&amp; " " &amp;TRIM(_INSTRUMENT_TAGS[[#This Row],[DESC2]]) &amp; " " &amp; TRIM(_INSTRUMENT_TAGS[[#This Row],[DESC3]]))</f>
        <v>START-UP VALVE CLOSED</v>
      </c>
    </row>
    <row r="413" spans="1:11" x14ac:dyDescent="0.4">
      <c r="A413" s="280" t="s">
        <v>267</v>
      </c>
      <c r="B413" s="280" t="s">
        <v>2044</v>
      </c>
      <c r="C413" s="280" t="s">
        <v>2063</v>
      </c>
      <c r="D413" s="281"/>
      <c r="E413" s="280" t="str">
        <f>_xlfn.CONCAT(_INSTRUMENT_TAGS[[#This Row],[INITIAL_TAG1]:[INITIAL_TAG2]])</f>
        <v>BB1CV201_FAULT</v>
      </c>
      <c r="F413" s="280" t="str">
        <f>TRIM(UPPER( MID(_INSTRUMENT_TAGS[[#This Row],[INITIAL_DESC]],1,25)))</f>
        <v>START-UP VALVE FAULT</v>
      </c>
      <c r="G413" s="280" t="str">
        <f>TRIM(UPPER( MID(_INSTRUMENT_TAGS[[#This Row],[INITIAL_DESC]],26,25)))</f>
        <v/>
      </c>
      <c r="H413" s="280" t="str">
        <f xml:space="preserve"> TRIM(UPPER( MID(_INSTRUMENT_TAGS[[#This Row],[INITIAL_DESC]],51,25)))</f>
        <v/>
      </c>
      <c r="I413" s="281"/>
      <c r="J413" s="280" t="str">
        <f>_xlfn.CONCAT(_INSTRUMENT_TAGS[[#This Row],[INITIAL_TAG1]:[INITIAL_TAG2]])</f>
        <v>BB1CV201_FAULT</v>
      </c>
      <c r="K413" s="280" t="str">
        <f>TRIM(TRIM(_INSTRUMENT_TAGS[[#This Row],[DESC1]])&amp; " " &amp;TRIM(_INSTRUMENT_TAGS[[#This Row],[DESC2]]) &amp; " " &amp; TRIM(_INSTRUMENT_TAGS[[#This Row],[DESC3]]))</f>
        <v>START-UP VALVE FAULT</v>
      </c>
    </row>
    <row r="414" spans="1:11" x14ac:dyDescent="0.4">
      <c r="A414" s="280" t="s">
        <v>267</v>
      </c>
      <c r="B414" s="280" t="s">
        <v>1787</v>
      </c>
      <c r="C414" s="280" t="s">
        <v>2064</v>
      </c>
      <c r="D414" s="281"/>
      <c r="E414" s="280" t="str">
        <f>_xlfn.CONCAT(_INSTRUMENT_TAGS[[#This Row],[INITIAL_TAG1]:[INITIAL_TAG2]])</f>
        <v>BB1CV201_POSITION</v>
      </c>
      <c r="F414" s="280" t="str">
        <f>TRIM(UPPER( MID(_INSTRUMENT_TAGS[[#This Row],[INITIAL_DESC]],1,25)))</f>
        <v>START-UP VALVE POSITION</v>
      </c>
      <c r="G414" s="280" t="str">
        <f>TRIM(UPPER( MID(_INSTRUMENT_TAGS[[#This Row],[INITIAL_DESC]],26,25)))</f>
        <v/>
      </c>
      <c r="H414" s="280" t="str">
        <f xml:space="preserve"> TRIM(UPPER( MID(_INSTRUMENT_TAGS[[#This Row],[INITIAL_DESC]],51,25)))</f>
        <v/>
      </c>
      <c r="I414" s="281"/>
      <c r="J414" s="280" t="str">
        <f>_xlfn.CONCAT(_INSTRUMENT_TAGS[[#This Row],[INITIAL_TAG1]:[INITIAL_TAG2]])</f>
        <v>BB1CV201_POSITION</v>
      </c>
      <c r="K414" s="280" t="str">
        <f>TRIM(TRIM(_INSTRUMENT_TAGS[[#This Row],[DESC1]])&amp; " " &amp;TRIM(_INSTRUMENT_TAGS[[#This Row],[DESC2]]) &amp; " " &amp; TRIM(_INSTRUMENT_TAGS[[#This Row],[DESC3]]))</f>
        <v>START-UP VALVE POSITION</v>
      </c>
    </row>
    <row r="415" spans="1:11" x14ac:dyDescent="0.4">
      <c r="A415" s="280" t="s">
        <v>269</v>
      </c>
      <c r="C415" s="280" t="s">
        <v>270</v>
      </c>
      <c r="D415" s="281"/>
      <c r="E415" s="280" t="str">
        <f>_xlfn.CONCAT(_INSTRUMENT_TAGS[[#This Row],[INITIAL_TAG1]:[INITIAL_TAG2]])</f>
        <v>BB1IV201</v>
      </c>
      <c r="F415" s="280" t="str">
        <f>TRIM(UPPER( MID(_INSTRUMENT_TAGS[[#This Row],[INITIAL_DESC]],1,25)))</f>
        <v>MAIN STEAM VALVE</v>
      </c>
      <c r="G415" s="280" t="str">
        <f>TRIM(UPPER( MID(_INSTRUMENT_TAGS[[#This Row],[INITIAL_DESC]],26,25)))</f>
        <v/>
      </c>
      <c r="H415" s="280" t="str">
        <f xml:space="preserve"> TRIM(UPPER( MID(_INSTRUMENT_TAGS[[#This Row],[INITIAL_DESC]],51,25)))</f>
        <v/>
      </c>
      <c r="I415" s="281"/>
      <c r="J415" s="280" t="str">
        <f>_xlfn.CONCAT(_INSTRUMENT_TAGS[[#This Row],[INITIAL_TAG1]:[INITIAL_TAG2]])</f>
        <v>BB1IV201</v>
      </c>
      <c r="K415" s="280" t="str">
        <f>TRIM(TRIM(_INSTRUMENT_TAGS[[#This Row],[DESC1]])&amp; " " &amp;TRIM(_INSTRUMENT_TAGS[[#This Row],[DESC2]]) &amp; " " &amp; TRIM(_INSTRUMENT_TAGS[[#This Row],[DESC3]]))</f>
        <v>MAIN STEAM VALVE</v>
      </c>
    </row>
    <row r="416" spans="1:11" x14ac:dyDescent="0.4">
      <c r="A416" s="280" t="s">
        <v>269</v>
      </c>
      <c r="B416" s="280" t="s">
        <v>1738</v>
      </c>
      <c r="C416" s="280" t="s">
        <v>2065</v>
      </c>
      <c r="D416" s="281"/>
      <c r="E416" s="280" t="str">
        <f>_xlfn.CONCAT(_INSTRUMENT_TAGS[[#This Row],[INITIAL_TAG1]:[INITIAL_TAG2]])</f>
        <v>BB1IV201_OPEN</v>
      </c>
      <c r="F416" s="280" t="str">
        <f>TRIM(UPPER( MID(_INSTRUMENT_TAGS[[#This Row],[INITIAL_DESC]],1,25)))</f>
        <v>MAIN STEAM VALVE OPEN</v>
      </c>
      <c r="G416" s="280" t="str">
        <f>TRIM(UPPER( MID(_INSTRUMENT_TAGS[[#This Row],[INITIAL_DESC]],26,25)))</f>
        <v/>
      </c>
      <c r="H416" s="280" t="str">
        <f xml:space="preserve"> TRIM(UPPER( MID(_INSTRUMENT_TAGS[[#This Row],[INITIAL_DESC]],51,25)))</f>
        <v/>
      </c>
      <c r="I416" s="281"/>
      <c r="J416" s="280" t="str">
        <f>_xlfn.CONCAT(_INSTRUMENT_TAGS[[#This Row],[INITIAL_TAG1]:[INITIAL_TAG2]])</f>
        <v>BB1IV201_OPEN</v>
      </c>
      <c r="K416" s="280" t="str">
        <f>TRIM(TRIM(_INSTRUMENT_TAGS[[#This Row],[DESC1]])&amp; " " &amp;TRIM(_INSTRUMENT_TAGS[[#This Row],[DESC2]]) &amp; " " &amp; TRIM(_INSTRUMENT_TAGS[[#This Row],[DESC3]]))</f>
        <v>MAIN STEAM VALVE OPEN</v>
      </c>
    </row>
    <row r="417" spans="1:11" x14ac:dyDescent="0.4">
      <c r="A417" s="280" t="s">
        <v>269</v>
      </c>
      <c r="B417" s="280" t="s">
        <v>1740</v>
      </c>
      <c r="C417" s="280" t="s">
        <v>2066</v>
      </c>
      <c r="D417" s="281"/>
      <c r="E417" s="280" t="str">
        <f>_xlfn.CONCAT(_INSTRUMENT_TAGS[[#This Row],[INITIAL_TAG1]:[INITIAL_TAG2]])</f>
        <v>BB1IV201_CLOSE</v>
      </c>
      <c r="F417" s="280" t="str">
        <f>TRIM(UPPER( MID(_INSTRUMENT_TAGS[[#This Row],[INITIAL_DESC]],1,25)))</f>
        <v>MAIN STEAM VALVE CLOSE</v>
      </c>
      <c r="G417" s="280" t="str">
        <f>TRIM(UPPER( MID(_INSTRUMENT_TAGS[[#This Row],[INITIAL_DESC]],26,25)))</f>
        <v/>
      </c>
      <c r="H417" s="280" t="str">
        <f xml:space="preserve"> TRIM(UPPER( MID(_INSTRUMENT_TAGS[[#This Row],[INITIAL_DESC]],51,25)))</f>
        <v/>
      </c>
      <c r="I417" s="281"/>
      <c r="J417" s="280" t="str">
        <f>_xlfn.CONCAT(_INSTRUMENT_TAGS[[#This Row],[INITIAL_TAG1]:[INITIAL_TAG2]])</f>
        <v>BB1IV201_CLOSE</v>
      </c>
      <c r="K417" s="280" t="str">
        <f>TRIM(TRIM(_INSTRUMENT_TAGS[[#This Row],[DESC1]])&amp; " " &amp;TRIM(_INSTRUMENT_TAGS[[#This Row],[DESC2]]) &amp; " " &amp; TRIM(_INSTRUMENT_TAGS[[#This Row],[DESC3]]))</f>
        <v>MAIN STEAM VALVE CLOSE</v>
      </c>
    </row>
    <row r="418" spans="1:11" x14ac:dyDescent="0.4">
      <c r="A418" s="280" t="s">
        <v>269</v>
      </c>
      <c r="B418" s="280" t="s">
        <v>2040</v>
      </c>
      <c r="C418" s="280" t="s">
        <v>2067</v>
      </c>
      <c r="D418" s="281"/>
      <c r="E418" s="280" t="str">
        <f>_xlfn.CONCAT(_INSTRUMENT_TAGS[[#This Row],[INITIAL_TAG1]:[INITIAL_TAG2]])</f>
        <v>BB1IV201_OPENED</v>
      </c>
      <c r="F418" s="280" t="str">
        <f>TRIM(UPPER( MID(_INSTRUMENT_TAGS[[#This Row],[INITIAL_DESC]],1,25)))</f>
        <v>MAIN STEAM VALVE OPENED</v>
      </c>
      <c r="G418" s="280" t="str">
        <f>TRIM(UPPER( MID(_INSTRUMENT_TAGS[[#This Row],[INITIAL_DESC]],26,25)))</f>
        <v/>
      </c>
      <c r="H418" s="280" t="str">
        <f xml:space="preserve"> TRIM(UPPER( MID(_INSTRUMENT_TAGS[[#This Row],[INITIAL_DESC]],51,25)))</f>
        <v/>
      </c>
      <c r="I418" s="281"/>
      <c r="J418" s="280" t="str">
        <f>_xlfn.CONCAT(_INSTRUMENT_TAGS[[#This Row],[INITIAL_TAG1]:[INITIAL_TAG2]])</f>
        <v>BB1IV201_OPENED</v>
      </c>
      <c r="K418" s="280" t="str">
        <f>TRIM(TRIM(_INSTRUMENT_TAGS[[#This Row],[DESC1]])&amp; " " &amp;TRIM(_INSTRUMENT_TAGS[[#This Row],[DESC2]]) &amp; " " &amp; TRIM(_INSTRUMENT_TAGS[[#This Row],[DESC3]]))</f>
        <v>MAIN STEAM VALVE OPENED</v>
      </c>
    </row>
    <row r="419" spans="1:11" x14ac:dyDescent="0.4">
      <c r="A419" s="280" t="s">
        <v>269</v>
      </c>
      <c r="B419" s="280" t="s">
        <v>2042</v>
      </c>
      <c r="C419" s="280" t="s">
        <v>2068</v>
      </c>
      <c r="D419" s="281"/>
      <c r="E419" s="280" t="str">
        <f>_xlfn.CONCAT(_INSTRUMENT_TAGS[[#This Row],[INITIAL_TAG1]:[INITIAL_TAG2]])</f>
        <v>BB1IV201_CLOSED</v>
      </c>
      <c r="F419" s="280" t="str">
        <f>TRIM(UPPER( MID(_INSTRUMENT_TAGS[[#This Row],[INITIAL_DESC]],1,25)))</f>
        <v>MAIN STEAM VALVE CLOSED</v>
      </c>
      <c r="G419" s="280" t="str">
        <f>TRIM(UPPER( MID(_INSTRUMENT_TAGS[[#This Row],[INITIAL_DESC]],26,25)))</f>
        <v/>
      </c>
      <c r="H419" s="280" t="str">
        <f xml:space="preserve"> TRIM(UPPER( MID(_INSTRUMENT_TAGS[[#This Row],[INITIAL_DESC]],51,25)))</f>
        <v/>
      </c>
      <c r="I419" s="281"/>
      <c r="J419" s="280" t="str">
        <f>_xlfn.CONCAT(_INSTRUMENT_TAGS[[#This Row],[INITIAL_TAG1]:[INITIAL_TAG2]])</f>
        <v>BB1IV201_CLOSED</v>
      </c>
      <c r="K419" s="280" t="str">
        <f>TRIM(TRIM(_INSTRUMENT_TAGS[[#This Row],[DESC1]])&amp; " " &amp;TRIM(_INSTRUMENT_TAGS[[#This Row],[DESC2]]) &amp; " " &amp; TRIM(_INSTRUMENT_TAGS[[#This Row],[DESC3]]))</f>
        <v>MAIN STEAM VALVE CLOSED</v>
      </c>
    </row>
    <row r="420" spans="1:11" x14ac:dyDescent="0.4">
      <c r="A420" s="280" t="s">
        <v>269</v>
      </c>
      <c r="B420" s="280" t="s">
        <v>2044</v>
      </c>
      <c r="C420" s="280" t="s">
        <v>2069</v>
      </c>
      <c r="D420" s="281"/>
      <c r="E420" s="280" t="str">
        <f>_xlfn.CONCAT(_INSTRUMENT_TAGS[[#This Row],[INITIAL_TAG1]:[INITIAL_TAG2]])</f>
        <v>BB1IV201_FAULT</v>
      </c>
      <c r="F420" s="280" t="str">
        <f>TRIM(UPPER( MID(_INSTRUMENT_TAGS[[#This Row],[INITIAL_DESC]],1,25)))</f>
        <v>MAIN STEAM VALVE FAULT</v>
      </c>
      <c r="G420" s="280" t="str">
        <f>TRIM(UPPER( MID(_INSTRUMENT_TAGS[[#This Row],[INITIAL_DESC]],26,25)))</f>
        <v/>
      </c>
      <c r="H420" s="280" t="str">
        <f xml:space="preserve"> TRIM(UPPER( MID(_INSTRUMENT_TAGS[[#This Row],[INITIAL_DESC]],51,25)))</f>
        <v/>
      </c>
      <c r="I420" s="281"/>
      <c r="J420" s="280" t="str">
        <f>_xlfn.CONCAT(_INSTRUMENT_TAGS[[#This Row],[INITIAL_TAG1]:[INITIAL_TAG2]])</f>
        <v>BB1IV201_FAULT</v>
      </c>
      <c r="K420" s="280" t="str">
        <f>TRIM(TRIM(_INSTRUMENT_TAGS[[#This Row],[DESC1]])&amp; " " &amp;TRIM(_INSTRUMENT_TAGS[[#This Row],[DESC2]]) &amp; " " &amp; TRIM(_INSTRUMENT_TAGS[[#This Row],[DESC3]]))</f>
        <v>MAIN STEAM VALVE FAULT</v>
      </c>
    </row>
    <row r="421" spans="1:11" x14ac:dyDescent="0.4">
      <c r="A421" s="280" t="s">
        <v>269</v>
      </c>
      <c r="B421" s="280" t="s">
        <v>1787</v>
      </c>
      <c r="C421" s="280" t="s">
        <v>2070</v>
      </c>
      <c r="D421" s="281"/>
      <c r="E421" s="280" t="str">
        <f>_xlfn.CONCAT(_INSTRUMENT_TAGS[[#This Row],[INITIAL_TAG1]:[INITIAL_TAG2]])</f>
        <v>BB1IV201_POSITION</v>
      </c>
      <c r="F421" s="280" t="str">
        <f>TRIM(UPPER( MID(_INSTRUMENT_TAGS[[#This Row],[INITIAL_DESC]],1,25)))</f>
        <v>MAIN STEAM VALVE POSITION</v>
      </c>
      <c r="G421" s="280" t="str">
        <f>TRIM(UPPER( MID(_INSTRUMENT_TAGS[[#This Row],[INITIAL_DESC]],26,25)))</f>
        <v/>
      </c>
      <c r="H421" s="280" t="str">
        <f xml:space="preserve"> TRIM(UPPER( MID(_INSTRUMENT_TAGS[[#This Row],[INITIAL_DESC]],51,25)))</f>
        <v/>
      </c>
      <c r="I421" s="281"/>
      <c r="J421" s="280" t="str">
        <f>_xlfn.CONCAT(_INSTRUMENT_TAGS[[#This Row],[INITIAL_TAG1]:[INITIAL_TAG2]])</f>
        <v>BB1IV201_POSITION</v>
      </c>
      <c r="K421" s="280" t="str">
        <f>TRIM(TRIM(_INSTRUMENT_TAGS[[#This Row],[DESC1]])&amp; " " &amp;TRIM(_INSTRUMENT_TAGS[[#This Row],[DESC2]]) &amp; " " &amp; TRIM(_INSTRUMENT_TAGS[[#This Row],[DESC3]]))</f>
        <v>MAIN STEAM VALVE POSITION</v>
      </c>
    </row>
    <row r="422" spans="1:11" x14ac:dyDescent="0.4">
      <c r="A422" s="280" t="s">
        <v>273</v>
      </c>
      <c r="C422" s="280" t="s">
        <v>274</v>
      </c>
      <c r="D422" s="281"/>
      <c r="E422" s="280" t="str">
        <f>_xlfn.CONCAT(_INSTRUMENT_TAGS[[#This Row],[INITIAL_TAG1]:[INITIAL_TAG2]])</f>
        <v>BB1IV200</v>
      </c>
      <c r="F422" s="280" t="str">
        <f>TRIM(UPPER( MID(_INSTRUMENT_TAGS[[#This Row],[INITIAL_DESC]],1,25)))</f>
        <v>START-UP CHECK VALVE</v>
      </c>
      <c r="G422" s="280" t="str">
        <f>TRIM(UPPER( MID(_INSTRUMENT_TAGS[[#This Row],[INITIAL_DESC]],26,25)))</f>
        <v/>
      </c>
      <c r="H422" s="280" t="str">
        <f xml:space="preserve"> TRIM(UPPER( MID(_INSTRUMENT_TAGS[[#This Row],[INITIAL_DESC]],51,25)))</f>
        <v/>
      </c>
      <c r="I422" s="281"/>
      <c r="J422" s="280" t="str">
        <f>_xlfn.CONCAT(_INSTRUMENT_TAGS[[#This Row],[INITIAL_TAG1]:[INITIAL_TAG2]])</f>
        <v>BB1IV200</v>
      </c>
      <c r="K422" s="280" t="str">
        <f>TRIM(TRIM(_INSTRUMENT_TAGS[[#This Row],[DESC1]])&amp; " " &amp;TRIM(_INSTRUMENT_TAGS[[#This Row],[DESC2]]) &amp; " " &amp; TRIM(_INSTRUMENT_TAGS[[#This Row],[DESC3]]))</f>
        <v>START-UP CHECK VALVE</v>
      </c>
    </row>
    <row r="423" spans="1:11" x14ac:dyDescent="0.4">
      <c r="A423" s="280" t="s">
        <v>273</v>
      </c>
      <c r="B423" s="280" t="s">
        <v>1738</v>
      </c>
      <c r="C423" s="280" t="s">
        <v>2071</v>
      </c>
      <c r="D423" s="281"/>
      <c r="E423" s="280" t="str">
        <f>_xlfn.CONCAT(_INSTRUMENT_TAGS[[#This Row],[INITIAL_TAG1]:[INITIAL_TAG2]])</f>
        <v>BB1IV200_OPEN</v>
      </c>
      <c r="F423" s="280" t="str">
        <f>TRIM(UPPER( MID(_INSTRUMENT_TAGS[[#This Row],[INITIAL_DESC]],1,25)))</f>
        <v>START-UP CHECK VALVE</v>
      </c>
      <c r="G423" s="280" t="str">
        <f>TRIM(UPPER( MID(_INSTRUMENT_TAGS[[#This Row],[INITIAL_DESC]],26,25)))</f>
        <v>OPEN</v>
      </c>
      <c r="H423" s="280" t="str">
        <f xml:space="preserve"> TRIM(UPPER( MID(_INSTRUMENT_TAGS[[#This Row],[INITIAL_DESC]],51,25)))</f>
        <v/>
      </c>
      <c r="I423" s="281"/>
      <c r="J423" s="280" t="str">
        <f>_xlfn.CONCAT(_INSTRUMENT_TAGS[[#This Row],[INITIAL_TAG1]:[INITIAL_TAG2]])</f>
        <v>BB1IV200_OPEN</v>
      </c>
      <c r="K423" s="280" t="str">
        <f>TRIM(TRIM(_INSTRUMENT_TAGS[[#This Row],[DESC1]])&amp; " " &amp;TRIM(_INSTRUMENT_TAGS[[#This Row],[DESC2]]) &amp; " " &amp; TRIM(_INSTRUMENT_TAGS[[#This Row],[DESC3]]))</f>
        <v>START-UP CHECK VALVE OPEN</v>
      </c>
    </row>
    <row r="424" spans="1:11" x14ac:dyDescent="0.4">
      <c r="A424" s="280" t="s">
        <v>273</v>
      </c>
      <c r="B424" s="280" t="s">
        <v>1740</v>
      </c>
      <c r="C424" s="280" t="s">
        <v>2072</v>
      </c>
      <c r="D424" s="281"/>
      <c r="E424" s="280" t="str">
        <f>_xlfn.CONCAT(_INSTRUMENT_TAGS[[#This Row],[INITIAL_TAG1]:[INITIAL_TAG2]])</f>
        <v>BB1IV200_CLOSE</v>
      </c>
      <c r="F424" s="280" t="str">
        <f>TRIM(UPPER( MID(_INSTRUMENT_TAGS[[#This Row],[INITIAL_DESC]],1,25)))</f>
        <v>START-UP CHECK VALVE</v>
      </c>
      <c r="G424" s="280" t="str">
        <f>TRIM(UPPER( MID(_INSTRUMENT_TAGS[[#This Row],[INITIAL_DESC]],26,25)))</f>
        <v>CLOSE</v>
      </c>
      <c r="H424" s="280" t="str">
        <f xml:space="preserve"> TRIM(UPPER( MID(_INSTRUMENT_TAGS[[#This Row],[INITIAL_DESC]],51,25)))</f>
        <v/>
      </c>
      <c r="I424" s="281"/>
      <c r="J424" s="280" t="str">
        <f>_xlfn.CONCAT(_INSTRUMENT_TAGS[[#This Row],[INITIAL_TAG1]:[INITIAL_TAG2]])</f>
        <v>BB1IV200_CLOSE</v>
      </c>
      <c r="K424" s="280" t="str">
        <f>TRIM(TRIM(_INSTRUMENT_TAGS[[#This Row],[DESC1]])&amp; " " &amp;TRIM(_INSTRUMENT_TAGS[[#This Row],[DESC2]]) &amp; " " &amp; TRIM(_INSTRUMENT_TAGS[[#This Row],[DESC3]]))</f>
        <v>START-UP CHECK VALVE CLOSE</v>
      </c>
    </row>
    <row r="425" spans="1:11" x14ac:dyDescent="0.4">
      <c r="A425" s="280" t="s">
        <v>273</v>
      </c>
      <c r="B425" s="280" t="s">
        <v>2040</v>
      </c>
      <c r="C425" s="280" t="s">
        <v>2073</v>
      </c>
      <c r="D425" s="281"/>
      <c r="E425" s="280" t="str">
        <f>_xlfn.CONCAT(_INSTRUMENT_TAGS[[#This Row],[INITIAL_TAG1]:[INITIAL_TAG2]])</f>
        <v>BB1IV200_OPENED</v>
      </c>
      <c r="F425" s="280" t="str">
        <f>TRIM(UPPER( MID(_INSTRUMENT_TAGS[[#This Row],[INITIAL_DESC]],1,25)))</f>
        <v>START-UP CHECK VALVE</v>
      </c>
      <c r="G425" s="280" t="str">
        <f>TRIM(UPPER( MID(_INSTRUMENT_TAGS[[#This Row],[INITIAL_DESC]],26,25)))</f>
        <v>OPENED</v>
      </c>
      <c r="H425" s="280" t="str">
        <f xml:space="preserve"> TRIM(UPPER( MID(_INSTRUMENT_TAGS[[#This Row],[INITIAL_DESC]],51,25)))</f>
        <v/>
      </c>
      <c r="I425" s="281"/>
      <c r="J425" s="280" t="str">
        <f>_xlfn.CONCAT(_INSTRUMENT_TAGS[[#This Row],[INITIAL_TAG1]:[INITIAL_TAG2]])</f>
        <v>BB1IV200_OPENED</v>
      </c>
      <c r="K425" s="280" t="str">
        <f>TRIM(TRIM(_INSTRUMENT_TAGS[[#This Row],[DESC1]])&amp; " " &amp;TRIM(_INSTRUMENT_TAGS[[#This Row],[DESC2]]) &amp; " " &amp; TRIM(_INSTRUMENT_TAGS[[#This Row],[DESC3]]))</f>
        <v>START-UP CHECK VALVE OPENED</v>
      </c>
    </row>
    <row r="426" spans="1:11" x14ac:dyDescent="0.4">
      <c r="A426" s="280" t="s">
        <v>273</v>
      </c>
      <c r="B426" s="280" t="s">
        <v>2042</v>
      </c>
      <c r="C426" s="280" t="s">
        <v>2074</v>
      </c>
      <c r="D426" s="281"/>
      <c r="E426" s="280" t="str">
        <f>_xlfn.CONCAT(_INSTRUMENT_TAGS[[#This Row],[INITIAL_TAG1]:[INITIAL_TAG2]])</f>
        <v>BB1IV200_CLOSED</v>
      </c>
      <c r="F426" s="280" t="str">
        <f>TRIM(UPPER( MID(_INSTRUMENT_TAGS[[#This Row],[INITIAL_DESC]],1,25)))</f>
        <v>START-UP CHECK VALVE</v>
      </c>
      <c r="G426" s="280" t="str">
        <f>TRIM(UPPER( MID(_INSTRUMENT_TAGS[[#This Row],[INITIAL_DESC]],26,25)))</f>
        <v>CLOSED</v>
      </c>
      <c r="H426" s="280" t="str">
        <f xml:space="preserve"> TRIM(UPPER( MID(_INSTRUMENT_TAGS[[#This Row],[INITIAL_DESC]],51,25)))</f>
        <v/>
      </c>
      <c r="I426" s="281"/>
      <c r="J426" s="280" t="str">
        <f>_xlfn.CONCAT(_INSTRUMENT_TAGS[[#This Row],[INITIAL_TAG1]:[INITIAL_TAG2]])</f>
        <v>BB1IV200_CLOSED</v>
      </c>
      <c r="K426" s="280" t="str">
        <f>TRIM(TRIM(_INSTRUMENT_TAGS[[#This Row],[DESC1]])&amp; " " &amp;TRIM(_INSTRUMENT_TAGS[[#This Row],[DESC2]]) &amp; " " &amp; TRIM(_INSTRUMENT_TAGS[[#This Row],[DESC3]]))</f>
        <v>START-UP CHECK VALVE CLOSED</v>
      </c>
    </row>
    <row r="427" spans="1:11" x14ac:dyDescent="0.4">
      <c r="A427" s="280" t="s">
        <v>273</v>
      </c>
      <c r="B427" s="280" t="s">
        <v>2044</v>
      </c>
      <c r="C427" s="280" t="s">
        <v>2075</v>
      </c>
      <c r="D427" s="281"/>
      <c r="E427" s="280" t="str">
        <f>_xlfn.CONCAT(_INSTRUMENT_TAGS[[#This Row],[INITIAL_TAG1]:[INITIAL_TAG2]])</f>
        <v>BB1IV200_FAULT</v>
      </c>
      <c r="F427" s="280" t="str">
        <f>TRIM(UPPER( MID(_INSTRUMENT_TAGS[[#This Row],[INITIAL_DESC]],1,25)))</f>
        <v>START-UP CHECK VALVE</v>
      </c>
      <c r="G427" s="280" t="str">
        <f>TRIM(UPPER( MID(_INSTRUMENT_TAGS[[#This Row],[INITIAL_DESC]],26,25)))</f>
        <v>FAULT</v>
      </c>
      <c r="H427" s="280" t="str">
        <f xml:space="preserve"> TRIM(UPPER( MID(_INSTRUMENT_TAGS[[#This Row],[INITIAL_DESC]],51,25)))</f>
        <v/>
      </c>
      <c r="I427" s="281"/>
      <c r="J427" s="280" t="str">
        <f>_xlfn.CONCAT(_INSTRUMENT_TAGS[[#This Row],[INITIAL_TAG1]:[INITIAL_TAG2]])</f>
        <v>BB1IV200_FAULT</v>
      </c>
      <c r="K427" s="280" t="str">
        <f>TRIM(TRIM(_INSTRUMENT_TAGS[[#This Row],[DESC1]])&amp; " " &amp;TRIM(_INSTRUMENT_TAGS[[#This Row],[DESC2]]) &amp; " " &amp; TRIM(_INSTRUMENT_TAGS[[#This Row],[DESC3]]))</f>
        <v>START-UP CHECK VALVE FAULT</v>
      </c>
    </row>
    <row r="428" spans="1:11" x14ac:dyDescent="0.4">
      <c r="A428" s="280" t="s">
        <v>273</v>
      </c>
      <c r="B428" s="280" t="s">
        <v>1787</v>
      </c>
      <c r="C428" s="280" t="s">
        <v>2076</v>
      </c>
      <c r="D428" s="281"/>
      <c r="E428" s="280" t="str">
        <f>_xlfn.CONCAT(_INSTRUMENT_TAGS[[#This Row],[INITIAL_TAG1]:[INITIAL_TAG2]])</f>
        <v>BB1IV200_POSITION</v>
      </c>
      <c r="F428" s="280" t="str">
        <f>TRIM(UPPER( MID(_INSTRUMENT_TAGS[[#This Row],[INITIAL_DESC]],1,25)))</f>
        <v>START-UP CHECK VALVE</v>
      </c>
      <c r="G428" s="280" t="str">
        <f>TRIM(UPPER( MID(_INSTRUMENT_TAGS[[#This Row],[INITIAL_DESC]],26,25)))</f>
        <v>POSITION</v>
      </c>
      <c r="H428" s="280" t="str">
        <f xml:space="preserve"> TRIM(UPPER( MID(_INSTRUMENT_TAGS[[#This Row],[INITIAL_DESC]],51,25)))</f>
        <v/>
      </c>
      <c r="I428" s="281"/>
      <c r="J428" s="280" t="str">
        <f>_xlfn.CONCAT(_INSTRUMENT_TAGS[[#This Row],[INITIAL_TAG1]:[INITIAL_TAG2]])</f>
        <v>BB1IV200_POSITION</v>
      </c>
      <c r="K428" s="280" t="str">
        <f>TRIM(TRIM(_INSTRUMENT_TAGS[[#This Row],[DESC1]])&amp; " " &amp;TRIM(_INSTRUMENT_TAGS[[#This Row],[DESC2]]) &amp; " " &amp; TRIM(_INSTRUMENT_TAGS[[#This Row],[DESC3]]))</f>
        <v>START-UP CHECK VALVE POSITION</v>
      </c>
    </row>
    <row r="429" spans="1:11" x14ac:dyDescent="0.4">
      <c r="A429" s="280" t="s">
        <v>333</v>
      </c>
      <c r="C429" s="280" t="s">
        <v>2077</v>
      </c>
      <c r="D429" s="281"/>
      <c r="E429" s="280" t="str">
        <f>_xlfn.CONCAT(_INSTRUMENT_TAGS[[#This Row],[INITIAL_TAG1]:[INITIAL_TAG2]])</f>
        <v>BB1IV203</v>
      </c>
      <c r="F429" s="280" t="str">
        <f>TRIM(UPPER( MID(_INSTRUMENT_TAGS[[#This Row],[INITIAL_DESC]],1,25)))</f>
        <v>SOOTBLOWING LINE ON-OFF</v>
      </c>
      <c r="G429" s="280" t="str">
        <f>TRIM(UPPER( MID(_INSTRUMENT_TAGS[[#This Row],[INITIAL_DESC]],26,25)))</f>
        <v>VALVE</v>
      </c>
      <c r="H429" s="280" t="str">
        <f xml:space="preserve"> TRIM(UPPER( MID(_INSTRUMENT_TAGS[[#This Row],[INITIAL_DESC]],51,25)))</f>
        <v/>
      </c>
      <c r="I429" s="281"/>
      <c r="J429" s="280" t="str">
        <f>_xlfn.CONCAT(_INSTRUMENT_TAGS[[#This Row],[INITIAL_TAG1]:[INITIAL_TAG2]])</f>
        <v>BB1IV203</v>
      </c>
      <c r="K429" s="280" t="str">
        <f>TRIM(TRIM(_INSTRUMENT_TAGS[[#This Row],[DESC1]])&amp; " " &amp;TRIM(_INSTRUMENT_TAGS[[#This Row],[DESC2]]) &amp; " " &amp; TRIM(_INSTRUMENT_TAGS[[#This Row],[DESC3]]))</f>
        <v>SOOTBLOWING LINE ON-OFF VALVE</v>
      </c>
    </row>
    <row r="430" spans="1:11" x14ac:dyDescent="0.4">
      <c r="A430" s="280" t="s">
        <v>333</v>
      </c>
      <c r="B430" s="280" t="s">
        <v>1738</v>
      </c>
      <c r="C430" s="280" t="s">
        <v>2078</v>
      </c>
      <c r="D430" s="281"/>
      <c r="E430" s="280" t="str">
        <f>_xlfn.CONCAT(_INSTRUMENT_TAGS[[#This Row],[INITIAL_TAG1]:[INITIAL_TAG2]])</f>
        <v>BB1IV203_OPEN</v>
      </c>
      <c r="F430" s="280" t="str">
        <f>TRIM(UPPER( MID(_INSTRUMENT_TAGS[[#This Row],[INITIAL_DESC]],1,25)))</f>
        <v>SOOTBLOWING LINE ON-OFF</v>
      </c>
      <c r="G430" s="280" t="str">
        <f>TRIM(UPPER( MID(_INSTRUMENT_TAGS[[#This Row],[INITIAL_DESC]],26,25)))</f>
        <v>VALVE OPEN</v>
      </c>
      <c r="H430" s="280" t="str">
        <f xml:space="preserve"> TRIM(UPPER( MID(_INSTRUMENT_TAGS[[#This Row],[INITIAL_DESC]],51,25)))</f>
        <v/>
      </c>
      <c r="I430" s="281"/>
      <c r="J430" s="280" t="str">
        <f>_xlfn.CONCAT(_INSTRUMENT_TAGS[[#This Row],[INITIAL_TAG1]:[INITIAL_TAG2]])</f>
        <v>BB1IV203_OPEN</v>
      </c>
      <c r="K430" s="280" t="str">
        <f>TRIM(TRIM(_INSTRUMENT_TAGS[[#This Row],[DESC1]])&amp; " " &amp;TRIM(_INSTRUMENT_TAGS[[#This Row],[DESC2]]) &amp; " " &amp; TRIM(_INSTRUMENT_TAGS[[#This Row],[DESC3]]))</f>
        <v>SOOTBLOWING LINE ON-OFF VALVE OPEN</v>
      </c>
    </row>
    <row r="431" spans="1:11" x14ac:dyDescent="0.4">
      <c r="A431" s="280" t="s">
        <v>333</v>
      </c>
      <c r="B431" s="280" t="s">
        <v>1740</v>
      </c>
      <c r="C431" s="280" t="s">
        <v>2079</v>
      </c>
      <c r="D431" s="281"/>
      <c r="E431" s="280" t="str">
        <f>_xlfn.CONCAT(_INSTRUMENT_TAGS[[#This Row],[INITIAL_TAG1]:[INITIAL_TAG2]])</f>
        <v>BB1IV203_CLOSE</v>
      </c>
      <c r="F431" s="280" t="str">
        <f>TRIM(UPPER( MID(_INSTRUMENT_TAGS[[#This Row],[INITIAL_DESC]],1,25)))</f>
        <v>SOOTBLOWING LINE ON-OFF</v>
      </c>
      <c r="G431" s="280" t="str">
        <f>TRIM(UPPER( MID(_INSTRUMENT_TAGS[[#This Row],[INITIAL_DESC]],26,25)))</f>
        <v>VALVE CLOSE</v>
      </c>
      <c r="H431" s="280" t="str">
        <f xml:space="preserve"> TRIM(UPPER( MID(_INSTRUMENT_TAGS[[#This Row],[INITIAL_DESC]],51,25)))</f>
        <v/>
      </c>
      <c r="I431" s="281"/>
      <c r="J431" s="280" t="str">
        <f>_xlfn.CONCAT(_INSTRUMENT_TAGS[[#This Row],[INITIAL_TAG1]:[INITIAL_TAG2]])</f>
        <v>BB1IV203_CLOSE</v>
      </c>
      <c r="K431" s="280" t="str">
        <f>TRIM(TRIM(_INSTRUMENT_TAGS[[#This Row],[DESC1]])&amp; " " &amp;TRIM(_INSTRUMENT_TAGS[[#This Row],[DESC2]]) &amp; " " &amp; TRIM(_INSTRUMENT_TAGS[[#This Row],[DESC3]]))</f>
        <v>SOOTBLOWING LINE ON-OFF VALVE CLOSE</v>
      </c>
    </row>
    <row r="432" spans="1:11" x14ac:dyDescent="0.4">
      <c r="A432" s="280" t="s">
        <v>333</v>
      </c>
      <c r="B432" s="280" t="s">
        <v>2040</v>
      </c>
      <c r="C432" s="280" t="s">
        <v>2080</v>
      </c>
      <c r="D432" s="281"/>
      <c r="E432" s="280" t="str">
        <f>_xlfn.CONCAT(_INSTRUMENT_TAGS[[#This Row],[INITIAL_TAG1]:[INITIAL_TAG2]])</f>
        <v>BB1IV203_OPENED</v>
      </c>
      <c r="F432" s="280" t="str">
        <f>TRIM(UPPER( MID(_INSTRUMENT_TAGS[[#This Row],[INITIAL_DESC]],1,25)))</f>
        <v>SOOTBLOWING LINE ON-OFF</v>
      </c>
      <c r="G432" s="280" t="str">
        <f>TRIM(UPPER( MID(_INSTRUMENT_TAGS[[#This Row],[INITIAL_DESC]],26,25)))</f>
        <v>VALVE OPENED</v>
      </c>
      <c r="H432" s="280" t="str">
        <f xml:space="preserve"> TRIM(UPPER( MID(_INSTRUMENT_TAGS[[#This Row],[INITIAL_DESC]],51,25)))</f>
        <v/>
      </c>
      <c r="I432" s="281"/>
      <c r="J432" s="280" t="str">
        <f>_xlfn.CONCAT(_INSTRUMENT_TAGS[[#This Row],[INITIAL_TAG1]:[INITIAL_TAG2]])</f>
        <v>BB1IV203_OPENED</v>
      </c>
      <c r="K432" s="280" t="str">
        <f>TRIM(TRIM(_INSTRUMENT_TAGS[[#This Row],[DESC1]])&amp; " " &amp;TRIM(_INSTRUMENT_TAGS[[#This Row],[DESC2]]) &amp; " " &amp; TRIM(_INSTRUMENT_TAGS[[#This Row],[DESC3]]))</f>
        <v>SOOTBLOWING LINE ON-OFF VALVE OPENED</v>
      </c>
    </row>
    <row r="433" spans="1:11" x14ac:dyDescent="0.4">
      <c r="A433" s="280" t="s">
        <v>333</v>
      </c>
      <c r="B433" s="280" t="s">
        <v>2042</v>
      </c>
      <c r="C433" s="280" t="s">
        <v>2081</v>
      </c>
      <c r="D433" s="281"/>
      <c r="E433" s="280" t="str">
        <f>_xlfn.CONCAT(_INSTRUMENT_TAGS[[#This Row],[INITIAL_TAG1]:[INITIAL_TAG2]])</f>
        <v>BB1IV203_CLOSED</v>
      </c>
      <c r="F433" s="280" t="str">
        <f>TRIM(UPPER( MID(_INSTRUMENT_TAGS[[#This Row],[INITIAL_DESC]],1,25)))</f>
        <v>SOOTBLOWING LINE ON-OFF</v>
      </c>
      <c r="G433" s="280" t="str">
        <f>TRIM(UPPER( MID(_INSTRUMENT_TAGS[[#This Row],[INITIAL_DESC]],26,25)))</f>
        <v>VALVE CLOSED</v>
      </c>
      <c r="H433" s="280" t="str">
        <f xml:space="preserve"> TRIM(UPPER( MID(_INSTRUMENT_TAGS[[#This Row],[INITIAL_DESC]],51,25)))</f>
        <v/>
      </c>
      <c r="I433" s="281"/>
      <c r="J433" s="280" t="str">
        <f>_xlfn.CONCAT(_INSTRUMENT_TAGS[[#This Row],[INITIAL_TAG1]:[INITIAL_TAG2]])</f>
        <v>BB1IV203_CLOSED</v>
      </c>
      <c r="K433" s="280" t="str">
        <f>TRIM(TRIM(_INSTRUMENT_TAGS[[#This Row],[DESC1]])&amp; " " &amp;TRIM(_INSTRUMENT_TAGS[[#This Row],[DESC2]]) &amp; " " &amp; TRIM(_INSTRUMENT_TAGS[[#This Row],[DESC3]]))</f>
        <v>SOOTBLOWING LINE ON-OFF VALVE CLOSED</v>
      </c>
    </row>
    <row r="434" spans="1:11" x14ac:dyDescent="0.4">
      <c r="A434" s="280" t="s">
        <v>333</v>
      </c>
      <c r="B434" s="280" t="s">
        <v>2044</v>
      </c>
      <c r="C434" s="280" t="s">
        <v>2082</v>
      </c>
      <c r="D434" s="281"/>
      <c r="E434" s="280" t="str">
        <f>_xlfn.CONCAT(_INSTRUMENT_TAGS[[#This Row],[INITIAL_TAG1]:[INITIAL_TAG2]])</f>
        <v>BB1IV203_FAULT</v>
      </c>
      <c r="F434" s="280" t="str">
        <f>TRIM(UPPER( MID(_INSTRUMENT_TAGS[[#This Row],[INITIAL_DESC]],1,25)))</f>
        <v>SOOTBLOWING LINE ON-OFF</v>
      </c>
      <c r="G434" s="280" t="str">
        <f>TRIM(UPPER( MID(_INSTRUMENT_TAGS[[#This Row],[INITIAL_DESC]],26,25)))</f>
        <v>VALVE FAULT</v>
      </c>
      <c r="H434" s="280" t="str">
        <f xml:space="preserve"> TRIM(UPPER( MID(_INSTRUMENT_TAGS[[#This Row],[INITIAL_DESC]],51,25)))</f>
        <v/>
      </c>
      <c r="I434" s="281"/>
      <c r="J434" s="280" t="str">
        <f>_xlfn.CONCAT(_INSTRUMENT_TAGS[[#This Row],[INITIAL_TAG1]:[INITIAL_TAG2]])</f>
        <v>BB1IV203_FAULT</v>
      </c>
      <c r="K434" s="280" t="str">
        <f>TRIM(TRIM(_INSTRUMENT_TAGS[[#This Row],[DESC1]])&amp; " " &amp;TRIM(_INSTRUMENT_TAGS[[#This Row],[DESC2]]) &amp; " " &amp; TRIM(_INSTRUMENT_TAGS[[#This Row],[DESC3]]))</f>
        <v>SOOTBLOWING LINE ON-OFF VALVE FAULT</v>
      </c>
    </row>
    <row r="435" spans="1:11" x14ac:dyDescent="0.4">
      <c r="A435" s="280" t="s">
        <v>333</v>
      </c>
      <c r="B435" s="280" t="s">
        <v>1787</v>
      </c>
      <c r="C435" s="280" t="s">
        <v>2083</v>
      </c>
      <c r="D435" s="281"/>
      <c r="E435" s="280" t="str">
        <f>_xlfn.CONCAT(_INSTRUMENT_TAGS[[#This Row],[INITIAL_TAG1]:[INITIAL_TAG2]])</f>
        <v>BB1IV203_POSITION</v>
      </c>
      <c r="F435" s="280" t="str">
        <f>TRIM(UPPER( MID(_INSTRUMENT_TAGS[[#This Row],[INITIAL_DESC]],1,25)))</f>
        <v>SOOTBLOWING LINE ON-OFF</v>
      </c>
      <c r="G435" s="280" t="str">
        <f>TRIM(UPPER( MID(_INSTRUMENT_TAGS[[#This Row],[INITIAL_DESC]],26,25)))</f>
        <v>VALVE POSITION</v>
      </c>
      <c r="H435" s="280" t="str">
        <f xml:space="preserve"> TRIM(UPPER( MID(_INSTRUMENT_TAGS[[#This Row],[INITIAL_DESC]],51,25)))</f>
        <v/>
      </c>
      <c r="I435" s="281"/>
      <c r="J435" s="280" t="str">
        <f>_xlfn.CONCAT(_INSTRUMENT_TAGS[[#This Row],[INITIAL_TAG1]:[INITIAL_TAG2]])</f>
        <v>BB1IV203_POSITION</v>
      </c>
      <c r="K435" s="280" t="str">
        <f>TRIM(TRIM(_INSTRUMENT_TAGS[[#This Row],[DESC1]])&amp; " " &amp;TRIM(_INSTRUMENT_TAGS[[#This Row],[DESC2]]) &amp; " " &amp; TRIM(_INSTRUMENT_TAGS[[#This Row],[DESC3]]))</f>
        <v>SOOTBLOWING LINE ON-OFF VALVE POSITION</v>
      </c>
    </row>
    <row r="436" spans="1:11" x14ac:dyDescent="0.4">
      <c r="A436" s="280" t="s">
        <v>363</v>
      </c>
      <c r="C436" s="280" t="s">
        <v>2084</v>
      </c>
      <c r="D436" s="281"/>
      <c r="E436" s="280" t="str">
        <f>_xlfn.CONCAT(_INSTRUMENT_TAGS[[#This Row],[INITIAL_TAG1]:[INITIAL_TAG2]])</f>
        <v>BB1CV003</v>
      </c>
      <c r="F436" s="280" t="str">
        <f>TRIM(UPPER( MID(_INSTRUMENT_TAGS[[#This Row],[INITIAL_DESC]],1,25)))</f>
        <v>CONTINUOUS BLOW DOWN</v>
      </c>
      <c r="G436" s="280" t="str">
        <f>TRIM(UPPER( MID(_INSTRUMENT_TAGS[[#This Row],[INITIAL_DESC]],26,25)))</f>
        <v>VALVE</v>
      </c>
      <c r="H436" s="280" t="str">
        <f xml:space="preserve"> TRIM(UPPER( MID(_INSTRUMENT_TAGS[[#This Row],[INITIAL_DESC]],51,25)))</f>
        <v/>
      </c>
      <c r="I436" s="281"/>
      <c r="J436" s="280" t="str">
        <f>_xlfn.CONCAT(_INSTRUMENT_TAGS[[#This Row],[INITIAL_TAG1]:[INITIAL_TAG2]])</f>
        <v>BB1CV003</v>
      </c>
      <c r="K436" s="280" t="str">
        <f>TRIM(TRIM(_INSTRUMENT_TAGS[[#This Row],[DESC1]])&amp; " " &amp;TRIM(_INSTRUMENT_TAGS[[#This Row],[DESC2]]) &amp; " " &amp; TRIM(_INSTRUMENT_TAGS[[#This Row],[DESC3]]))</f>
        <v>CONTINUOUS BLOW DOWN VALVE</v>
      </c>
    </row>
    <row r="437" spans="1:11" x14ac:dyDescent="0.4">
      <c r="A437" s="280" t="s">
        <v>363</v>
      </c>
      <c r="B437" s="280" t="s">
        <v>1738</v>
      </c>
      <c r="C437" s="280" t="s">
        <v>2085</v>
      </c>
      <c r="D437" s="281"/>
      <c r="E437" s="280" t="str">
        <f>_xlfn.CONCAT(_INSTRUMENT_TAGS[[#This Row],[INITIAL_TAG1]:[INITIAL_TAG2]])</f>
        <v>BB1CV003_OPEN</v>
      </c>
      <c r="F437" s="280" t="str">
        <f>TRIM(UPPER( MID(_INSTRUMENT_TAGS[[#This Row],[INITIAL_DESC]],1,25)))</f>
        <v>CONTINUOUS BLOW DOWN</v>
      </c>
      <c r="G437" s="280" t="str">
        <f>TRIM(UPPER( MID(_INSTRUMENT_TAGS[[#This Row],[INITIAL_DESC]],26,25)))</f>
        <v>VALVE OPEN</v>
      </c>
      <c r="H437" s="280" t="str">
        <f xml:space="preserve"> TRIM(UPPER( MID(_INSTRUMENT_TAGS[[#This Row],[INITIAL_DESC]],51,25)))</f>
        <v/>
      </c>
      <c r="I437" s="281"/>
      <c r="J437" s="280" t="str">
        <f>_xlfn.CONCAT(_INSTRUMENT_TAGS[[#This Row],[INITIAL_TAG1]:[INITIAL_TAG2]])</f>
        <v>BB1CV003_OPEN</v>
      </c>
      <c r="K437" s="280" t="str">
        <f>TRIM(TRIM(_INSTRUMENT_TAGS[[#This Row],[DESC1]])&amp; " " &amp;TRIM(_INSTRUMENT_TAGS[[#This Row],[DESC2]]) &amp; " " &amp; TRIM(_INSTRUMENT_TAGS[[#This Row],[DESC3]]))</f>
        <v>CONTINUOUS BLOW DOWN VALVE OPEN</v>
      </c>
    </row>
    <row r="438" spans="1:11" x14ac:dyDescent="0.4">
      <c r="A438" s="280" t="s">
        <v>363</v>
      </c>
      <c r="B438" s="280" t="s">
        <v>1740</v>
      </c>
      <c r="C438" s="280" t="s">
        <v>2086</v>
      </c>
      <c r="D438" s="281"/>
      <c r="E438" s="280" t="str">
        <f>_xlfn.CONCAT(_INSTRUMENT_TAGS[[#This Row],[INITIAL_TAG1]:[INITIAL_TAG2]])</f>
        <v>BB1CV003_CLOSE</v>
      </c>
      <c r="F438" s="280" t="str">
        <f>TRIM(UPPER( MID(_INSTRUMENT_TAGS[[#This Row],[INITIAL_DESC]],1,25)))</f>
        <v>CONTINUOUS BLOW DOWN</v>
      </c>
      <c r="G438" s="280" t="str">
        <f>TRIM(UPPER( MID(_INSTRUMENT_TAGS[[#This Row],[INITIAL_DESC]],26,25)))</f>
        <v>VALVE CLOSE</v>
      </c>
      <c r="H438" s="280" t="str">
        <f xml:space="preserve"> TRIM(UPPER( MID(_INSTRUMENT_TAGS[[#This Row],[INITIAL_DESC]],51,25)))</f>
        <v/>
      </c>
      <c r="I438" s="281"/>
      <c r="J438" s="280" t="str">
        <f>_xlfn.CONCAT(_INSTRUMENT_TAGS[[#This Row],[INITIAL_TAG1]:[INITIAL_TAG2]])</f>
        <v>BB1CV003_CLOSE</v>
      </c>
      <c r="K438" s="280" t="str">
        <f>TRIM(TRIM(_INSTRUMENT_TAGS[[#This Row],[DESC1]])&amp; " " &amp;TRIM(_INSTRUMENT_TAGS[[#This Row],[DESC2]]) &amp; " " &amp; TRIM(_INSTRUMENT_TAGS[[#This Row],[DESC3]]))</f>
        <v>CONTINUOUS BLOW DOWN VALVE CLOSE</v>
      </c>
    </row>
    <row r="439" spans="1:11" x14ac:dyDescent="0.4">
      <c r="A439" s="280" t="s">
        <v>363</v>
      </c>
      <c r="B439" s="280" t="s">
        <v>2040</v>
      </c>
      <c r="C439" s="280" t="s">
        <v>2087</v>
      </c>
      <c r="D439" s="281"/>
      <c r="E439" s="280" t="str">
        <f>_xlfn.CONCAT(_INSTRUMENT_TAGS[[#This Row],[INITIAL_TAG1]:[INITIAL_TAG2]])</f>
        <v>BB1CV003_OPENED</v>
      </c>
      <c r="F439" s="280" t="str">
        <f>TRIM(UPPER( MID(_INSTRUMENT_TAGS[[#This Row],[INITIAL_DESC]],1,25)))</f>
        <v>CONTINUOUS BLOW DOWN</v>
      </c>
      <c r="G439" s="280" t="str">
        <f>TRIM(UPPER( MID(_INSTRUMENT_TAGS[[#This Row],[INITIAL_DESC]],26,25)))</f>
        <v>VALVE OPENED</v>
      </c>
      <c r="H439" s="280" t="str">
        <f xml:space="preserve"> TRIM(UPPER( MID(_INSTRUMENT_TAGS[[#This Row],[INITIAL_DESC]],51,25)))</f>
        <v/>
      </c>
      <c r="I439" s="281"/>
      <c r="J439" s="280" t="str">
        <f>_xlfn.CONCAT(_INSTRUMENT_TAGS[[#This Row],[INITIAL_TAG1]:[INITIAL_TAG2]])</f>
        <v>BB1CV003_OPENED</v>
      </c>
      <c r="K439" s="280" t="str">
        <f>TRIM(TRIM(_INSTRUMENT_TAGS[[#This Row],[DESC1]])&amp; " " &amp;TRIM(_INSTRUMENT_TAGS[[#This Row],[DESC2]]) &amp; " " &amp; TRIM(_INSTRUMENT_TAGS[[#This Row],[DESC3]]))</f>
        <v>CONTINUOUS BLOW DOWN VALVE OPENED</v>
      </c>
    </row>
    <row r="440" spans="1:11" x14ac:dyDescent="0.4">
      <c r="A440" s="280" t="s">
        <v>363</v>
      </c>
      <c r="B440" s="280" t="s">
        <v>2042</v>
      </c>
      <c r="C440" s="280" t="s">
        <v>2088</v>
      </c>
      <c r="D440" s="281"/>
      <c r="E440" s="280" t="str">
        <f>_xlfn.CONCAT(_INSTRUMENT_TAGS[[#This Row],[INITIAL_TAG1]:[INITIAL_TAG2]])</f>
        <v>BB1CV003_CLOSED</v>
      </c>
      <c r="F440" s="280" t="str">
        <f>TRIM(UPPER( MID(_INSTRUMENT_TAGS[[#This Row],[INITIAL_DESC]],1,25)))</f>
        <v>CONTINUOUS BLOW DOWN</v>
      </c>
      <c r="G440" s="280" t="str">
        <f>TRIM(UPPER( MID(_INSTRUMENT_TAGS[[#This Row],[INITIAL_DESC]],26,25)))</f>
        <v>VALVE CLOSED</v>
      </c>
      <c r="H440" s="280" t="str">
        <f xml:space="preserve"> TRIM(UPPER( MID(_INSTRUMENT_TAGS[[#This Row],[INITIAL_DESC]],51,25)))</f>
        <v/>
      </c>
      <c r="I440" s="281"/>
      <c r="J440" s="280" t="str">
        <f>_xlfn.CONCAT(_INSTRUMENT_TAGS[[#This Row],[INITIAL_TAG1]:[INITIAL_TAG2]])</f>
        <v>BB1CV003_CLOSED</v>
      </c>
      <c r="K440" s="280" t="str">
        <f>TRIM(TRIM(_INSTRUMENT_TAGS[[#This Row],[DESC1]])&amp; " " &amp;TRIM(_INSTRUMENT_TAGS[[#This Row],[DESC2]]) &amp; " " &amp; TRIM(_INSTRUMENT_TAGS[[#This Row],[DESC3]]))</f>
        <v>CONTINUOUS BLOW DOWN VALVE CLOSED</v>
      </c>
    </row>
    <row r="441" spans="1:11" x14ac:dyDescent="0.4">
      <c r="A441" s="280" t="s">
        <v>363</v>
      </c>
      <c r="B441" s="280" t="s">
        <v>2044</v>
      </c>
      <c r="C441" s="280" t="s">
        <v>2089</v>
      </c>
      <c r="D441" s="281"/>
      <c r="E441" s="280" t="str">
        <f>_xlfn.CONCAT(_INSTRUMENT_TAGS[[#This Row],[INITIAL_TAG1]:[INITIAL_TAG2]])</f>
        <v>BB1CV003_FAULT</v>
      </c>
      <c r="F441" s="280" t="str">
        <f>TRIM(UPPER( MID(_INSTRUMENT_TAGS[[#This Row],[INITIAL_DESC]],1,25)))</f>
        <v>CONTINUOUS BLOW DOWN</v>
      </c>
      <c r="G441" s="280" t="str">
        <f>TRIM(UPPER( MID(_INSTRUMENT_TAGS[[#This Row],[INITIAL_DESC]],26,25)))</f>
        <v>VALVE FAULT</v>
      </c>
      <c r="H441" s="280" t="str">
        <f xml:space="preserve"> TRIM(UPPER( MID(_INSTRUMENT_TAGS[[#This Row],[INITIAL_DESC]],51,25)))</f>
        <v/>
      </c>
      <c r="I441" s="281"/>
      <c r="J441" s="280" t="str">
        <f>_xlfn.CONCAT(_INSTRUMENT_TAGS[[#This Row],[INITIAL_TAG1]:[INITIAL_TAG2]])</f>
        <v>BB1CV003_FAULT</v>
      </c>
      <c r="K441" s="280" t="str">
        <f>TRIM(TRIM(_INSTRUMENT_TAGS[[#This Row],[DESC1]])&amp; " " &amp;TRIM(_INSTRUMENT_TAGS[[#This Row],[DESC2]]) &amp; " " &amp; TRIM(_INSTRUMENT_TAGS[[#This Row],[DESC3]]))</f>
        <v>CONTINUOUS BLOW DOWN VALVE FAULT</v>
      </c>
    </row>
    <row r="442" spans="1:11" x14ac:dyDescent="0.4">
      <c r="A442" s="280" t="s">
        <v>363</v>
      </c>
      <c r="B442" s="280" t="s">
        <v>1787</v>
      </c>
      <c r="C442" s="280" t="s">
        <v>2090</v>
      </c>
      <c r="D442" s="281"/>
      <c r="E442" s="280" t="str">
        <f>_xlfn.CONCAT(_INSTRUMENT_TAGS[[#This Row],[INITIAL_TAG1]:[INITIAL_TAG2]])</f>
        <v>BB1CV003_POSITION</v>
      </c>
      <c r="F442" s="280" t="str">
        <f>TRIM(UPPER( MID(_INSTRUMENT_TAGS[[#This Row],[INITIAL_DESC]],1,25)))</f>
        <v>CONTINUOUS BLOW DOWN</v>
      </c>
      <c r="G442" s="280" t="str">
        <f>TRIM(UPPER( MID(_INSTRUMENT_TAGS[[#This Row],[INITIAL_DESC]],26,25)))</f>
        <v>VALVE POSITION</v>
      </c>
      <c r="H442" s="280" t="str">
        <f xml:space="preserve"> TRIM(UPPER( MID(_INSTRUMENT_TAGS[[#This Row],[INITIAL_DESC]],51,25)))</f>
        <v/>
      </c>
      <c r="I442" s="281"/>
      <c r="J442" s="280" t="str">
        <f>_xlfn.CONCAT(_INSTRUMENT_TAGS[[#This Row],[INITIAL_TAG1]:[INITIAL_TAG2]])</f>
        <v>BB1CV003_POSITION</v>
      </c>
      <c r="K442" s="280" t="str">
        <f>TRIM(TRIM(_INSTRUMENT_TAGS[[#This Row],[DESC1]])&amp; " " &amp;TRIM(_INSTRUMENT_TAGS[[#This Row],[DESC2]]) &amp; " " &amp; TRIM(_INSTRUMENT_TAGS[[#This Row],[DESC3]]))</f>
        <v>CONTINUOUS BLOW DOWN VALVE POSITION</v>
      </c>
    </row>
    <row r="443" spans="1:11" x14ac:dyDescent="0.4">
      <c r="A443" s="280" t="s">
        <v>373</v>
      </c>
      <c r="C443" s="280" t="s">
        <v>2091</v>
      </c>
      <c r="D443" s="281"/>
      <c r="E443" s="280" t="str">
        <f>_xlfn.CONCAT(_INSTRUMENT_TAGS[[#This Row],[INITIAL_TAG1]:[INITIAL_TAG2]])</f>
        <v>BB1CV203</v>
      </c>
      <c r="F443" s="280" t="str">
        <f>TRIM(UPPER( MID(_INSTRUMENT_TAGS[[#This Row],[INITIAL_DESC]],1,25)))</f>
        <v>STEAM ACCUMULATOR</v>
      </c>
      <c r="G443" s="280" t="str">
        <f>TRIM(UPPER( MID(_INSTRUMENT_TAGS[[#This Row],[INITIAL_DESC]],26,25)))</f>
        <v>PRESSURE CONTROL VALVE</v>
      </c>
      <c r="H443" s="280" t="str">
        <f xml:space="preserve"> TRIM(UPPER( MID(_INSTRUMENT_TAGS[[#This Row],[INITIAL_DESC]],51,25)))</f>
        <v/>
      </c>
      <c r="I443" s="281"/>
      <c r="J443" s="280" t="str">
        <f>_xlfn.CONCAT(_INSTRUMENT_TAGS[[#This Row],[INITIAL_TAG1]:[INITIAL_TAG2]])</f>
        <v>BB1CV203</v>
      </c>
      <c r="K443" s="280" t="str">
        <f>TRIM(TRIM(_INSTRUMENT_TAGS[[#This Row],[DESC1]])&amp; " " &amp;TRIM(_INSTRUMENT_TAGS[[#This Row],[DESC2]]) &amp; " " &amp; TRIM(_INSTRUMENT_TAGS[[#This Row],[DESC3]]))</f>
        <v>STEAM ACCUMULATOR PRESSURE CONTROL VALVE</v>
      </c>
    </row>
    <row r="444" spans="1:11" x14ac:dyDescent="0.4">
      <c r="A444" s="280" t="s">
        <v>373</v>
      </c>
      <c r="B444" s="280" t="s">
        <v>1738</v>
      </c>
      <c r="C444" s="280" t="s">
        <v>2092</v>
      </c>
      <c r="D444" s="281"/>
      <c r="E444" s="280" t="str">
        <f>_xlfn.CONCAT(_INSTRUMENT_TAGS[[#This Row],[INITIAL_TAG1]:[INITIAL_TAG2]])</f>
        <v>BB1CV203_OPEN</v>
      </c>
      <c r="F444" s="280" t="str">
        <f>TRIM(UPPER( MID(_INSTRUMENT_TAGS[[#This Row],[INITIAL_DESC]],1,25)))</f>
        <v>STEAM ACCUMULATOR</v>
      </c>
      <c r="G444" s="280" t="str">
        <f>TRIM(UPPER( MID(_INSTRUMENT_TAGS[[#This Row],[INITIAL_DESC]],26,25)))</f>
        <v>PRESSURE CONTROL VALVE</v>
      </c>
      <c r="H444" s="280" t="str">
        <f xml:space="preserve"> TRIM(UPPER( MID(_INSTRUMENT_TAGS[[#This Row],[INITIAL_DESC]],51,25)))</f>
        <v>OPEN</v>
      </c>
      <c r="I444" s="281"/>
      <c r="J444" s="280" t="str">
        <f>_xlfn.CONCAT(_INSTRUMENT_TAGS[[#This Row],[INITIAL_TAG1]:[INITIAL_TAG2]])</f>
        <v>BB1CV203_OPEN</v>
      </c>
      <c r="K444" s="280" t="str">
        <f>TRIM(TRIM(_INSTRUMENT_TAGS[[#This Row],[DESC1]])&amp; " " &amp;TRIM(_INSTRUMENT_TAGS[[#This Row],[DESC2]]) &amp; " " &amp; TRIM(_INSTRUMENT_TAGS[[#This Row],[DESC3]]))</f>
        <v>STEAM ACCUMULATOR PRESSURE CONTROL VALVE OPEN</v>
      </c>
    </row>
    <row r="445" spans="1:11" x14ac:dyDescent="0.4">
      <c r="A445" s="280" t="s">
        <v>373</v>
      </c>
      <c r="B445" s="280" t="s">
        <v>1740</v>
      </c>
      <c r="C445" s="280" t="s">
        <v>2093</v>
      </c>
      <c r="D445" s="281"/>
      <c r="E445" s="280" t="str">
        <f>_xlfn.CONCAT(_INSTRUMENT_TAGS[[#This Row],[INITIAL_TAG1]:[INITIAL_TAG2]])</f>
        <v>BB1CV203_CLOSE</v>
      </c>
      <c r="F445" s="280" t="str">
        <f>TRIM(UPPER( MID(_INSTRUMENT_TAGS[[#This Row],[INITIAL_DESC]],1,25)))</f>
        <v>STEAM ACCUMULATOR</v>
      </c>
      <c r="G445" s="280" t="str">
        <f>TRIM(UPPER( MID(_INSTRUMENT_TAGS[[#This Row],[INITIAL_DESC]],26,25)))</f>
        <v>PRESSURE CONTROL VALVE</v>
      </c>
      <c r="H445" s="280" t="str">
        <f xml:space="preserve"> TRIM(UPPER( MID(_INSTRUMENT_TAGS[[#This Row],[INITIAL_DESC]],51,25)))</f>
        <v>CLOSE</v>
      </c>
      <c r="I445" s="281"/>
      <c r="J445" s="280" t="str">
        <f>_xlfn.CONCAT(_INSTRUMENT_TAGS[[#This Row],[INITIAL_TAG1]:[INITIAL_TAG2]])</f>
        <v>BB1CV203_CLOSE</v>
      </c>
      <c r="K445" s="280" t="str">
        <f>TRIM(TRIM(_INSTRUMENT_TAGS[[#This Row],[DESC1]])&amp; " " &amp;TRIM(_INSTRUMENT_TAGS[[#This Row],[DESC2]]) &amp; " " &amp; TRIM(_INSTRUMENT_TAGS[[#This Row],[DESC3]]))</f>
        <v>STEAM ACCUMULATOR PRESSURE CONTROL VALVE CLOSE</v>
      </c>
    </row>
    <row r="446" spans="1:11" x14ac:dyDescent="0.4">
      <c r="A446" s="280" t="s">
        <v>373</v>
      </c>
      <c r="B446" s="280" t="s">
        <v>2040</v>
      </c>
      <c r="C446" s="280" t="s">
        <v>2094</v>
      </c>
      <c r="D446" s="281"/>
      <c r="E446" s="280" t="str">
        <f>_xlfn.CONCAT(_INSTRUMENT_TAGS[[#This Row],[INITIAL_TAG1]:[INITIAL_TAG2]])</f>
        <v>BB1CV203_OPENED</v>
      </c>
      <c r="F446" s="280" t="str">
        <f>TRIM(UPPER( MID(_INSTRUMENT_TAGS[[#This Row],[INITIAL_DESC]],1,25)))</f>
        <v>STEAM ACCUMULATOR</v>
      </c>
      <c r="G446" s="280" t="str">
        <f>TRIM(UPPER( MID(_INSTRUMENT_TAGS[[#This Row],[INITIAL_DESC]],26,25)))</f>
        <v>PRESSURE CONTROL VALVE</v>
      </c>
      <c r="H446" s="280" t="str">
        <f xml:space="preserve"> TRIM(UPPER( MID(_INSTRUMENT_TAGS[[#This Row],[INITIAL_DESC]],51,25)))</f>
        <v>OPENED</v>
      </c>
      <c r="I446" s="281"/>
      <c r="J446" s="280" t="str">
        <f>_xlfn.CONCAT(_INSTRUMENT_TAGS[[#This Row],[INITIAL_TAG1]:[INITIAL_TAG2]])</f>
        <v>BB1CV203_OPENED</v>
      </c>
      <c r="K446" s="280" t="str">
        <f>TRIM(TRIM(_INSTRUMENT_TAGS[[#This Row],[DESC1]])&amp; " " &amp;TRIM(_INSTRUMENT_TAGS[[#This Row],[DESC2]]) &amp; " " &amp; TRIM(_INSTRUMENT_TAGS[[#This Row],[DESC3]]))</f>
        <v>STEAM ACCUMULATOR PRESSURE CONTROL VALVE OPENED</v>
      </c>
    </row>
    <row r="447" spans="1:11" x14ac:dyDescent="0.4">
      <c r="A447" s="280" t="s">
        <v>373</v>
      </c>
      <c r="B447" s="280" t="s">
        <v>2042</v>
      </c>
      <c r="C447" s="280" t="s">
        <v>2095</v>
      </c>
      <c r="D447" s="281"/>
      <c r="E447" s="280" t="str">
        <f>_xlfn.CONCAT(_INSTRUMENT_TAGS[[#This Row],[INITIAL_TAG1]:[INITIAL_TAG2]])</f>
        <v>BB1CV203_CLOSED</v>
      </c>
      <c r="F447" s="280" t="str">
        <f>TRIM(UPPER( MID(_INSTRUMENT_TAGS[[#This Row],[INITIAL_DESC]],1,25)))</f>
        <v>STEAM ACCUMULATOR</v>
      </c>
      <c r="G447" s="280" t="str">
        <f>TRIM(UPPER( MID(_INSTRUMENT_TAGS[[#This Row],[INITIAL_DESC]],26,25)))</f>
        <v>PRESSURE CONTROL VALVE</v>
      </c>
      <c r="H447" s="280" t="str">
        <f xml:space="preserve"> TRIM(UPPER( MID(_INSTRUMENT_TAGS[[#This Row],[INITIAL_DESC]],51,25)))</f>
        <v>CLOSED</v>
      </c>
      <c r="I447" s="281"/>
      <c r="J447" s="280" t="str">
        <f>_xlfn.CONCAT(_INSTRUMENT_TAGS[[#This Row],[INITIAL_TAG1]:[INITIAL_TAG2]])</f>
        <v>BB1CV203_CLOSED</v>
      </c>
      <c r="K447" s="280" t="str">
        <f>TRIM(TRIM(_INSTRUMENT_TAGS[[#This Row],[DESC1]])&amp; " " &amp;TRIM(_INSTRUMENT_TAGS[[#This Row],[DESC2]]) &amp; " " &amp; TRIM(_INSTRUMENT_TAGS[[#This Row],[DESC3]]))</f>
        <v>STEAM ACCUMULATOR PRESSURE CONTROL VALVE CLOSED</v>
      </c>
    </row>
    <row r="448" spans="1:11" x14ac:dyDescent="0.4">
      <c r="A448" s="280" t="s">
        <v>373</v>
      </c>
      <c r="B448" s="280" t="s">
        <v>2044</v>
      </c>
      <c r="C448" s="280" t="s">
        <v>2096</v>
      </c>
      <c r="D448" s="281"/>
      <c r="E448" s="280" t="str">
        <f>_xlfn.CONCAT(_INSTRUMENT_TAGS[[#This Row],[INITIAL_TAG1]:[INITIAL_TAG2]])</f>
        <v>BB1CV203_FAULT</v>
      </c>
      <c r="F448" s="280" t="str">
        <f>TRIM(UPPER( MID(_INSTRUMENT_TAGS[[#This Row],[INITIAL_DESC]],1,25)))</f>
        <v>STEAM ACCUMULATOR</v>
      </c>
      <c r="G448" s="280" t="str">
        <f>TRIM(UPPER( MID(_INSTRUMENT_TAGS[[#This Row],[INITIAL_DESC]],26,25)))</f>
        <v>PRESSURE CONTROL VALVE</v>
      </c>
      <c r="H448" s="280" t="str">
        <f xml:space="preserve"> TRIM(UPPER( MID(_INSTRUMENT_TAGS[[#This Row],[INITIAL_DESC]],51,25)))</f>
        <v>FAULT</v>
      </c>
      <c r="I448" s="281"/>
      <c r="J448" s="280" t="str">
        <f>_xlfn.CONCAT(_INSTRUMENT_TAGS[[#This Row],[INITIAL_TAG1]:[INITIAL_TAG2]])</f>
        <v>BB1CV203_FAULT</v>
      </c>
      <c r="K448" s="280" t="str">
        <f>TRIM(TRIM(_INSTRUMENT_TAGS[[#This Row],[DESC1]])&amp; " " &amp;TRIM(_INSTRUMENT_TAGS[[#This Row],[DESC2]]) &amp; " " &amp; TRIM(_INSTRUMENT_TAGS[[#This Row],[DESC3]]))</f>
        <v>STEAM ACCUMULATOR PRESSURE CONTROL VALVE FAULT</v>
      </c>
    </row>
    <row r="449" spans="1:11" x14ac:dyDescent="0.4">
      <c r="A449" s="280" t="s">
        <v>373</v>
      </c>
      <c r="B449" s="280" t="s">
        <v>1787</v>
      </c>
      <c r="C449" s="280" t="s">
        <v>2097</v>
      </c>
      <c r="D449" s="281"/>
      <c r="E449" s="280" t="str">
        <f>_xlfn.CONCAT(_INSTRUMENT_TAGS[[#This Row],[INITIAL_TAG1]:[INITIAL_TAG2]])</f>
        <v>BB1CV203_POSITION</v>
      </c>
      <c r="F449" s="280" t="str">
        <f>TRIM(UPPER( MID(_INSTRUMENT_TAGS[[#This Row],[INITIAL_DESC]],1,25)))</f>
        <v>STEAM ACCUMULATOR</v>
      </c>
      <c r="G449" s="280" t="str">
        <f>TRIM(UPPER( MID(_INSTRUMENT_TAGS[[#This Row],[INITIAL_DESC]],26,25)))</f>
        <v>PRESSURE CONTROL VALVE</v>
      </c>
      <c r="H449" s="280" t="str">
        <f xml:space="preserve"> TRIM(UPPER( MID(_INSTRUMENT_TAGS[[#This Row],[INITIAL_DESC]],51,25)))</f>
        <v>POSITION</v>
      </c>
      <c r="I449" s="281"/>
      <c r="J449" s="280" t="str">
        <f>_xlfn.CONCAT(_INSTRUMENT_TAGS[[#This Row],[INITIAL_TAG1]:[INITIAL_TAG2]])</f>
        <v>BB1CV203_POSITION</v>
      </c>
      <c r="K449" s="280" t="str">
        <f>TRIM(TRIM(_INSTRUMENT_TAGS[[#This Row],[DESC1]])&amp; " " &amp;TRIM(_INSTRUMENT_TAGS[[#This Row],[DESC2]]) &amp; " " &amp; TRIM(_INSTRUMENT_TAGS[[#This Row],[DESC3]]))</f>
        <v>STEAM ACCUMULATOR PRESSURE CONTROL VALVE POSITION</v>
      </c>
    </row>
    <row r="450" spans="1:11" x14ac:dyDescent="0.4">
      <c r="A450" s="280" t="s">
        <v>380</v>
      </c>
      <c r="C450" s="280" t="s">
        <v>381</v>
      </c>
      <c r="D450" s="281"/>
      <c r="E450" s="280" t="str">
        <f>_xlfn.CONCAT(_INSTRUMENT_TAGS[[#This Row],[INITIAL_TAG1]:[INITIAL_TAG2]])</f>
        <v>BB1CV202</v>
      </c>
      <c r="F450" s="280" t="str">
        <f>TRIM(UPPER( MID(_INSTRUMENT_TAGS[[#This Row],[INITIAL_DESC]],1,25)))</f>
        <v>STEAM PRESSURE REDUCTION</v>
      </c>
      <c r="G450" s="280" t="str">
        <f>TRIM(UPPER( MID(_INSTRUMENT_TAGS[[#This Row],[INITIAL_DESC]],26,25)))</f>
        <v>VALVE</v>
      </c>
      <c r="H450" s="280" t="str">
        <f xml:space="preserve"> TRIM(UPPER( MID(_INSTRUMENT_TAGS[[#This Row],[INITIAL_DESC]],51,25)))</f>
        <v/>
      </c>
      <c r="I450" s="281"/>
      <c r="J450" s="280" t="str">
        <f>_xlfn.CONCAT(_INSTRUMENT_TAGS[[#This Row],[INITIAL_TAG1]:[INITIAL_TAG2]])</f>
        <v>BB1CV202</v>
      </c>
      <c r="K450" s="280" t="str">
        <f>TRIM(TRIM(_INSTRUMENT_TAGS[[#This Row],[DESC1]])&amp; " " &amp;TRIM(_INSTRUMENT_TAGS[[#This Row],[DESC2]]) &amp; " " &amp; TRIM(_INSTRUMENT_TAGS[[#This Row],[DESC3]]))</f>
        <v>STEAM PRESSURE REDUCTION VALVE</v>
      </c>
    </row>
    <row r="451" spans="1:11" x14ac:dyDescent="0.4">
      <c r="A451" s="280" t="s">
        <v>380</v>
      </c>
      <c r="B451" s="280" t="s">
        <v>1738</v>
      </c>
      <c r="C451" s="280" t="s">
        <v>2098</v>
      </c>
      <c r="D451" s="281"/>
      <c r="E451" s="280" t="str">
        <f>_xlfn.CONCAT(_INSTRUMENT_TAGS[[#This Row],[INITIAL_TAG1]:[INITIAL_TAG2]])</f>
        <v>BB1CV202_OPEN</v>
      </c>
      <c r="F451" s="280" t="str">
        <f>TRIM(UPPER( MID(_INSTRUMENT_TAGS[[#This Row],[INITIAL_DESC]],1,25)))</f>
        <v>STEAM PRESSURE REDUCTION</v>
      </c>
      <c r="G451" s="280" t="str">
        <f>TRIM(UPPER( MID(_INSTRUMENT_TAGS[[#This Row],[INITIAL_DESC]],26,25)))</f>
        <v>VALVE OPEN</v>
      </c>
      <c r="H451" s="280" t="str">
        <f xml:space="preserve"> TRIM(UPPER( MID(_INSTRUMENT_TAGS[[#This Row],[INITIAL_DESC]],51,25)))</f>
        <v/>
      </c>
      <c r="I451" s="281"/>
      <c r="J451" s="280" t="str">
        <f>_xlfn.CONCAT(_INSTRUMENT_TAGS[[#This Row],[INITIAL_TAG1]:[INITIAL_TAG2]])</f>
        <v>BB1CV202_OPEN</v>
      </c>
      <c r="K451" s="280" t="str">
        <f>TRIM(TRIM(_INSTRUMENT_TAGS[[#This Row],[DESC1]])&amp; " " &amp;TRIM(_INSTRUMENT_TAGS[[#This Row],[DESC2]]) &amp; " " &amp; TRIM(_INSTRUMENT_TAGS[[#This Row],[DESC3]]))</f>
        <v>STEAM PRESSURE REDUCTION VALVE OPEN</v>
      </c>
    </row>
    <row r="452" spans="1:11" x14ac:dyDescent="0.4">
      <c r="A452" s="280" t="s">
        <v>380</v>
      </c>
      <c r="B452" s="280" t="s">
        <v>1740</v>
      </c>
      <c r="C452" s="280" t="s">
        <v>2099</v>
      </c>
      <c r="D452" s="281"/>
      <c r="E452" s="280" t="str">
        <f>_xlfn.CONCAT(_INSTRUMENT_TAGS[[#This Row],[INITIAL_TAG1]:[INITIAL_TAG2]])</f>
        <v>BB1CV202_CLOSE</v>
      </c>
      <c r="F452" s="280" t="str">
        <f>TRIM(UPPER( MID(_INSTRUMENT_TAGS[[#This Row],[INITIAL_DESC]],1,25)))</f>
        <v>STEAM PRESSURE REDUCTION</v>
      </c>
      <c r="G452" s="280" t="str">
        <f>TRIM(UPPER( MID(_INSTRUMENT_TAGS[[#This Row],[INITIAL_DESC]],26,25)))</f>
        <v>VALVE CLOSE</v>
      </c>
      <c r="H452" s="280" t="str">
        <f xml:space="preserve"> TRIM(UPPER( MID(_INSTRUMENT_TAGS[[#This Row],[INITIAL_DESC]],51,25)))</f>
        <v/>
      </c>
      <c r="I452" s="281"/>
      <c r="J452" s="280" t="str">
        <f>_xlfn.CONCAT(_INSTRUMENT_TAGS[[#This Row],[INITIAL_TAG1]:[INITIAL_TAG2]])</f>
        <v>BB1CV202_CLOSE</v>
      </c>
      <c r="K452" s="280" t="str">
        <f>TRIM(TRIM(_INSTRUMENT_TAGS[[#This Row],[DESC1]])&amp; " " &amp;TRIM(_INSTRUMENT_TAGS[[#This Row],[DESC2]]) &amp; " " &amp; TRIM(_INSTRUMENT_TAGS[[#This Row],[DESC3]]))</f>
        <v>STEAM PRESSURE REDUCTION VALVE CLOSE</v>
      </c>
    </row>
    <row r="453" spans="1:11" x14ac:dyDescent="0.4">
      <c r="A453" s="280" t="s">
        <v>380</v>
      </c>
      <c r="B453" s="280" t="s">
        <v>2040</v>
      </c>
      <c r="C453" s="280" t="s">
        <v>2100</v>
      </c>
      <c r="D453" s="281"/>
      <c r="E453" s="280" t="str">
        <f>_xlfn.CONCAT(_INSTRUMENT_TAGS[[#This Row],[INITIAL_TAG1]:[INITIAL_TAG2]])</f>
        <v>BB1CV202_OPENED</v>
      </c>
      <c r="F453" s="280" t="str">
        <f>TRIM(UPPER( MID(_INSTRUMENT_TAGS[[#This Row],[INITIAL_DESC]],1,25)))</f>
        <v>STEAM PRESSURE REDUCTION</v>
      </c>
      <c r="G453" s="280" t="str">
        <f>TRIM(UPPER( MID(_INSTRUMENT_TAGS[[#This Row],[INITIAL_DESC]],26,25)))</f>
        <v>VALVE OPENED</v>
      </c>
      <c r="H453" s="280" t="str">
        <f xml:space="preserve"> TRIM(UPPER( MID(_INSTRUMENT_TAGS[[#This Row],[INITIAL_DESC]],51,25)))</f>
        <v/>
      </c>
      <c r="I453" s="281"/>
      <c r="J453" s="280" t="str">
        <f>_xlfn.CONCAT(_INSTRUMENT_TAGS[[#This Row],[INITIAL_TAG1]:[INITIAL_TAG2]])</f>
        <v>BB1CV202_OPENED</v>
      </c>
      <c r="K453" s="280" t="str">
        <f>TRIM(TRIM(_INSTRUMENT_TAGS[[#This Row],[DESC1]])&amp; " " &amp;TRIM(_INSTRUMENT_TAGS[[#This Row],[DESC2]]) &amp; " " &amp; TRIM(_INSTRUMENT_TAGS[[#This Row],[DESC3]]))</f>
        <v>STEAM PRESSURE REDUCTION VALVE OPENED</v>
      </c>
    </row>
    <row r="454" spans="1:11" x14ac:dyDescent="0.4">
      <c r="A454" s="280" t="s">
        <v>380</v>
      </c>
      <c r="B454" s="280" t="s">
        <v>2042</v>
      </c>
      <c r="C454" s="280" t="s">
        <v>2101</v>
      </c>
      <c r="D454" s="281"/>
      <c r="E454" s="280" t="str">
        <f>_xlfn.CONCAT(_INSTRUMENT_TAGS[[#This Row],[INITIAL_TAG1]:[INITIAL_TAG2]])</f>
        <v>BB1CV202_CLOSED</v>
      </c>
      <c r="F454" s="280" t="str">
        <f>TRIM(UPPER( MID(_INSTRUMENT_TAGS[[#This Row],[INITIAL_DESC]],1,25)))</f>
        <v>STEAM PRESSURE REDUCTION</v>
      </c>
      <c r="G454" s="280" t="str">
        <f>TRIM(UPPER( MID(_INSTRUMENT_TAGS[[#This Row],[INITIAL_DESC]],26,25)))</f>
        <v>VALVE CLOSED</v>
      </c>
      <c r="H454" s="280" t="str">
        <f xml:space="preserve"> TRIM(UPPER( MID(_INSTRUMENT_TAGS[[#This Row],[INITIAL_DESC]],51,25)))</f>
        <v/>
      </c>
      <c r="I454" s="281"/>
      <c r="J454" s="280" t="str">
        <f>_xlfn.CONCAT(_INSTRUMENT_TAGS[[#This Row],[INITIAL_TAG1]:[INITIAL_TAG2]])</f>
        <v>BB1CV202_CLOSED</v>
      </c>
      <c r="K454" s="280" t="str">
        <f>TRIM(TRIM(_INSTRUMENT_TAGS[[#This Row],[DESC1]])&amp; " " &amp;TRIM(_INSTRUMENT_TAGS[[#This Row],[DESC2]]) &amp; " " &amp; TRIM(_INSTRUMENT_TAGS[[#This Row],[DESC3]]))</f>
        <v>STEAM PRESSURE REDUCTION VALVE CLOSED</v>
      </c>
    </row>
    <row r="455" spans="1:11" x14ac:dyDescent="0.4">
      <c r="A455" s="280" t="s">
        <v>380</v>
      </c>
      <c r="B455" s="280" t="s">
        <v>2044</v>
      </c>
      <c r="C455" s="280" t="s">
        <v>2102</v>
      </c>
      <c r="D455" s="281"/>
      <c r="E455" s="280" t="str">
        <f>_xlfn.CONCAT(_INSTRUMENT_TAGS[[#This Row],[INITIAL_TAG1]:[INITIAL_TAG2]])</f>
        <v>BB1CV202_FAULT</v>
      </c>
      <c r="F455" s="280" t="str">
        <f>TRIM(UPPER( MID(_INSTRUMENT_TAGS[[#This Row],[INITIAL_DESC]],1,25)))</f>
        <v>STEAM PRESSURE REDUCTION</v>
      </c>
      <c r="G455" s="280" t="str">
        <f>TRIM(UPPER( MID(_INSTRUMENT_TAGS[[#This Row],[INITIAL_DESC]],26,25)))</f>
        <v>VALVE FAULT</v>
      </c>
      <c r="H455" s="280" t="str">
        <f xml:space="preserve"> TRIM(UPPER( MID(_INSTRUMENT_TAGS[[#This Row],[INITIAL_DESC]],51,25)))</f>
        <v/>
      </c>
      <c r="I455" s="281"/>
      <c r="J455" s="280" t="str">
        <f>_xlfn.CONCAT(_INSTRUMENT_TAGS[[#This Row],[INITIAL_TAG1]:[INITIAL_TAG2]])</f>
        <v>BB1CV202_FAULT</v>
      </c>
      <c r="K455" s="280" t="str">
        <f>TRIM(TRIM(_INSTRUMENT_TAGS[[#This Row],[DESC1]])&amp; " " &amp;TRIM(_INSTRUMENT_TAGS[[#This Row],[DESC2]]) &amp; " " &amp; TRIM(_INSTRUMENT_TAGS[[#This Row],[DESC3]]))</f>
        <v>STEAM PRESSURE REDUCTION VALVE FAULT</v>
      </c>
    </row>
    <row r="456" spans="1:11" x14ac:dyDescent="0.4">
      <c r="A456" s="280" t="s">
        <v>380</v>
      </c>
      <c r="B456" s="280" t="s">
        <v>1787</v>
      </c>
      <c r="C456" s="280" t="s">
        <v>2103</v>
      </c>
      <c r="D456" s="281"/>
      <c r="E456" s="280" t="str">
        <f>_xlfn.CONCAT(_INSTRUMENT_TAGS[[#This Row],[INITIAL_TAG1]:[INITIAL_TAG2]])</f>
        <v>BB1CV202_POSITION</v>
      </c>
      <c r="F456" s="280" t="str">
        <f>TRIM(UPPER( MID(_INSTRUMENT_TAGS[[#This Row],[INITIAL_DESC]],1,25)))</f>
        <v>STEAM PRESSURE REDUCTION</v>
      </c>
      <c r="G456" s="280" t="str">
        <f>TRIM(UPPER( MID(_INSTRUMENT_TAGS[[#This Row],[INITIAL_DESC]],26,25)))</f>
        <v>VALVE POSITION</v>
      </c>
      <c r="H456" s="280" t="str">
        <f xml:space="preserve"> TRIM(UPPER( MID(_INSTRUMENT_TAGS[[#This Row],[INITIAL_DESC]],51,25)))</f>
        <v/>
      </c>
      <c r="I456" s="281"/>
      <c r="J456" s="280" t="str">
        <f>_xlfn.CONCAT(_INSTRUMENT_TAGS[[#This Row],[INITIAL_TAG1]:[INITIAL_TAG2]])</f>
        <v>BB1CV202_POSITION</v>
      </c>
      <c r="K456" s="280" t="str">
        <f>TRIM(TRIM(_INSTRUMENT_TAGS[[#This Row],[DESC1]])&amp; " " &amp;TRIM(_INSTRUMENT_TAGS[[#This Row],[DESC2]]) &amp; " " &amp; TRIM(_INSTRUMENT_TAGS[[#This Row],[DESC3]]))</f>
        <v>STEAM PRESSURE REDUCTION VALVE POSITION</v>
      </c>
    </row>
    <row r="457" spans="1:11" x14ac:dyDescent="0.4">
      <c r="A457" s="280" t="s">
        <v>386</v>
      </c>
      <c r="C457" s="280" t="s">
        <v>2104</v>
      </c>
      <c r="D457" s="281"/>
      <c r="E457" s="280" t="str">
        <f>_xlfn.CONCAT(_INSTRUMENT_TAGS[[#This Row],[INITIAL_TAG1]:[INITIAL_TAG2]])</f>
        <v>BB1IV204</v>
      </c>
      <c r="F457" s="280" t="str">
        <f>TRIM(UPPER( MID(_INSTRUMENT_TAGS[[#This Row],[INITIAL_DESC]],1,25)))</f>
        <v>MAIN STEAM LINE</v>
      </c>
      <c r="G457" s="280" t="str">
        <f>TRIM(UPPER( MID(_INSTRUMENT_TAGS[[#This Row],[INITIAL_DESC]],26,25)))</f>
        <v>ACCUMULATOR BYPASS ON-OFF</v>
      </c>
      <c r="H457" s="280" t="str">
        <f xml:space="preserve"> TRIM(UPPER( MID(_INSTRUMENT_TAGS[[#This Row],[INITIAL_DESC]],51,25)))</f>
        <v>VALVE</v>
      </c>
      <c r="I457" s="281"/>
      <c r="J457" s="280" t="str">
        <f>_xlfn.CONCAT(_INSTRUMENT_TAGS[[#This Row],[INITIAL_TAG1]:[INITIAL_TAG2]])</f>
        <v>BB1IV204</v>
      </c>
      <c r="K457" s="280" t="str">
        <f>TRIM(TRIM(_INSTRUMENT_TAGS[[#This Row],[DESC1]])&amp; " " &amp;TRIM(_INSTRUMENT_TAGS[[#This Row],[DESC2]]) &amp; " " &amp; TRIM(_INSTRUMENT_TAGS[[#This Row],[DESC3]]))</f>
        <v>MAIN STEAM LINE ACCUMULATOR BYPASS ON-OFF VALVE</v>
      </c>
    </row>
    <row r="458" spans="1:11" x14ac:dyDescent="0.4">
      <c r="A458" s="280" t="s">
        <v>386</v>
      </c>
      <c r="B458" s="280" t="s">
        <v>1738</v>
      </c>
      <c r="C458" s="280" t="s">
        <v>2105</v>
      </c>
      <c r="D458" s="281"/>
      <c r="E458" s="280" t="str">
        <f>_xlfn.CONCAT(_INSTRUMENT_TAGS[[#This Row],[INITIAL_TAG1]:[INITIAL_TAG2]])</f>
        <v>BB1IV204_OPEN</v>
      </c>
      <c r="F458" s="280" t="str">
        <f>TRIM(UPPER( MID(_INSTRUMENT_TAGS[[#This Row],[INITIAL_DESC]],1,25)))</f>
        <v>MAIN STEAM LINE</v>
      </c>
      <c r="G458" s="280" t="str">
        <f>TRIM(UPPER( MID(_INSTRUMENT_TAGS[[#This Row],[INITIAL_DESC]],26,25)))</f>
        <v>ACCUMULATOR BYPASS ON-OFF</v>
      </c>
      <c r="H458" s="280" t="str">
        <f xml:space="preserve"> TRIM(UPPER( MID(_INSTRUMENT_TAGS[[#This Row],[INITIAL_DESC]],51,25)))</f>
        <v>VALVE OPEN</v>
      </c>
      <c r="I458" s="281"/>
      <c r="J458" s="280" t="str">
        <f>_xlfn.CONCAT(_INSTRUMENT_TAGS[[#This Row],[INITIAL_TAG1]:[INITIAL_TAG2]])</f>
        <v>BB1IV204_OPEN</v>
      </c>
      <c r="K458" s="280" t="str">
        <f>TRIM(TRIM(_INSTRUMENT_TAGS[[#This Row],[DESC1]])&amp; " " &amp;TRIM(_INSTRUMENT_TAGS[[#This Row],[DESC2]]) &amp; " " &amp; TRIM(_INSTRUMENT_TAGS[[#This Row],[DESC3]]))</f>
        <v>MAIN STEAM LINE ACCUMULATOR BYPASS ON-OFF VALVE OPEN</v>
      </c>
    </row>
    <row r="459" spans="1:11" x14ac:dyDescent="0.4">
      <c r="A459" s="280" t="s">
        <v>386</v>
      </c>
      <c r="B459" s="280" t="s">
        <v>1740</v>
      </c>
      <c r="C459" s="280" t="s">
        <v>2106</v>
      </c>
      <c r="D459" s="281"/>
      <c r="E459" s="280" t="str">
        <f>_xlfn.CONCAT(_INSTRUMENT_TAGS[[#This Row],[INITIAL_TAG1]:[INITIAL_TAG2]])</f>
        <v>BB1IV204_CLOSE</v>
      </c>
      <c r="F459" s="280" t="str">
        <f>TRIM(UPPER( MID(_INSTRUMENT_TAGS[[#This Row],[INITIAL_DESC]],1,25)))</f>
        <v>MAIN STEAM LINE</v>
      </c>
      <c r="G459" s="280" t="str">
        <f>TRIM(UPPER( MID(_INSTRUMENT_TAGS[[#This Row],[INITIAL_DESC]],26,25)))</f>
        <v>ACCUMULATOR BYPASS ON-OFF</v>
      </c>
      <c r="H459" s="280" t="str">
        <f xml:space="preserve"> TRIM(UPPER( MID(_INSTRUMENT_TAGS[[#This Row],[INITIAL_DESC]],51,25)))</f>
        <v>VALVE CLOSE</v>
      </c>
      <c r="I459" s="281"/>
      <c r="J459" s="280" t="str">
        <f>_xlfn.CONCAT(_INSTRUMENT_TAGS[[#This Row],[INITIAL_TAG1]:[INITIAL_TAG2]])</f>
        <v>BB1IV204_CLOSE</v>
      </c>
      <c r="K459" s="280" t="str">
        <f>TRIM(TRIM(_INSTRUMENT_TAGS[[#This Row],[DESC1]])&amp; " " &amp;TRIM(_INSTRUMENT_TAGS[[#This Row],[DESC2]]) &amp; " " &amp; TRIM(_INSTRUMENT_TAGS[[#This Row],[DESC3]]))</f>
        <v>MAIN STEAM LINE ACCUMULATOR BYPASS ON-OFF VALVE CLOSE</v>
      </c>
    </row>
    <row r="460" spans="1:11" x14ac:dyDescent="0.4">
      <c r="A460" s="280" t="s">
        <v>386</v>
      </c>
      <c r="B460" s="280" t="s">
        <v>2040</v>
      </c>
      <c r="C460" s="280" t="s">
        <v>2107</v>
      </c>
      <c r="D460" s="281"/>
      <c r="E460" s="280" t="str">
        <f>_xlfn.CONCAT(_INSTRUMENT_TAGS[[#This Row],[INITIAL_TAG1]:[INITIAL_TAG2]])</f>
        <v>BB1IV204_OPENED</v>
      </c>
      <c r="F460" s="280" t="str">
        <f>TRIM(UPPER( MID(_INSTRUMENT_TAGS[[#This Row],[INITIAL_DESC]],1,25)))</f>
        <v>MAIN STEAM LINE</v>
      </c>
      <c r="G460" s="280" t="str">
        <f>TRIM(UPPER( MID(_INSTRUMENT_TAGS[[#This Row],[INITIAL_DESC]],26,25)))</f>
        <v>ACCUMULATOR BYPASS ON-OFF</v>
      </c>
      <c r="H460" s="280" t="str">
        <f xml:space="preserve"> TRIM(UPPER( MID(_INSTRUMENT_TAGS[[#This Row],[INITIAL_DESC]],51,25)))</f>
        <v>VALVE OPENED</v>
      </c>
      <c r="I460" s="281"/>
      <c r="J460" s="280" t="str">
        <f>_xlfn.CONCAT(_INSTRUMENT_TAGS[[#This Row],[INITIAL_TAG1]:[INITIAL_TAG2]])</f>
        <v>BB1IV204_OPENED</v>
      </c>
      <c r="K460" s="280" t="str">
        <f>TRIM(TRIM(_INSTRUMENT_TAGS[[#This Row],[DESC1]])&amp; " " &amp;TRIM(_INSTRUMENT_TAGS[[#This Row],[DESC2]]) &amp; " " &amp; TRIM(_INSTRUMENT_TAGS[[#This Row],[DESC3]]))</f>
        <v>MAIN STEAM LINE ACCUMULATOR BYPASS ON-OFF VALVE OPENED</v>
      </c>
    </row>
    <row r="461" spans="1:11" x14ac:dyDescent="0.4">
      <c r="A461" s="280" t="s">
        <v>386</v>
      </c>
      <c r="B461" s="280" t="s">
        <v>2042</v>
      </c>
      <c r="C461" s="280" t="s">
        <v>2108</v>
      </c>
      <c r="D461" s="281"/>
      <c r="E461" s="280" t="str">
        <f>_xlfn.CONCAT(_INSTRUMENT_TAGS[[#This Row],[INITIAL_TAG1]:[INITIAL_TAG2]])</f>
        <v>BB1IV204_CLOSED</v>
      </c>
      <c r="F461" s="280" t="str">
        <f>TRIM(UPPER( MID(_INSTRUMENT_TAGS[[#This Row],[INITIAL_DESC]],1,25)))</f>
        <v>MAIN STEAM LINE</v>
      </c>
      <c r="G461" s="280" t="str">
        <f>TRIM(UPPER( MID(_INSTRUMENT_TAGS[[#This Row],[INITIAL_DESC]],26,25)))</f>
        <v>ACCUMULATOR BYPASS ON-OFF</v>
      </c>
      <c r="H461" s="280" t="str">
        <f xml:space="preserve"> TRIM(UPPER( MID(_INSTRUMENT_TAGS[[#This Row],[INITIAL_DESC]],51,25)))</f>
        <v>VALVE CLOSED</v>
      </c>
      <c r="I461" s="281"/>
      <c r="J461" s="280" t="str">
        <f>_xlfn.CONCAT(_INSTRUMENT_TAGS[[#This Row],[INITIAL_TAG1]:[INITIAL_TAG2]])</f>
        <v>BB1IV204_CLOSED</v>
      </c>
      <c r="K461" s="280" t="str">
        <f>TRIM(TRIM(_INSTRUMENT_TAGS[[#This Row],[DESC1]])&amp; " " &amp;TRIM(_INSTRUMENT_TAGS[[#This Row],[DESC2]]) &amp; " " &amp; TRIM(_INSTRUMENT_TAGS[[#This Row],[DESC3]]))</f>
        <v>MAIN STEAM LINE ACCUMULATOR BYPASS ON-OFF VALVE CLOSED</v>
      </c>
    </row>
    <row r="462" spans="1:11" x14ac:dyDescent="0.4">
      <c r="A462" s="280" t="s">
        <v>386</v>
      </c>
      <c r="B462" s="280" t="s">
        <v>2044</v>
      </c>
      <c r="C462" s="280" t="s">
        <v>2109</v>
      </c>
      <c r="D462" s="281"/>
      <c r="E462" s="280" t="str">
        <f>_xlfn.CONCAT(_INSTRUMENT_TAGS[[#This Row],[INITIAL_TAG1]:[INITIAL_TAG2]])</f>
        <v>BB1IV204_FAULT</v>
      </c>
      <c r="F462" s="280" t="str">
        <f>TRIM(UPPER( MID(_INSTRUMENT_TAGS[[#This Row],[INITIAL_DESC]],1,25)))</f>
        <v>MAIN STEAM LINE</v>
      </c>
      <c r="G462" s="280" t="str">
        <f>TRIM(UPPER( MID(_INSTRUMENT_TAGS[[#This Row],[INITIAL_DESC]],26,25)))</f>
        <v>ACCUMULATOR BYPASS ON-OFF</v>
      </c>
      <c r="H462" s="280" t="str">
        <f xml:space="preserve"> TRIM(UPPER( MID(_INSTRUMENT_TAGS[[#This Row],[INITIAL_DESC]],51,25)))</f>
        <v>VALVE FAULT</v>
      </c>
      <c r="I462" s="281"/>
      <c r="J462" s="280" t="str">
        <f>_xlfn.CONCAT(_INSTRUMENT_TAGS[[#This Row],[INITIAL_TAG1]:[INITIAL_TAG2]])</f>
        <v>BB1IV204_FAULT</v>
      </c>
      <c r="K462" s="280" t="str">
        <f>TRIM(TRIM(_INSTRUMENT_TAGS[[#This Row],[DESC1]])&amp; " " &amp;TRIM(_INSTRUMENT_TAGS[[#This Row],[DESC2]]) &amp; " " &amp; TRIM(_INSTRUMENT_TAGS[[#This Row],[DESC3]]))</f>
        <v>MAIN STEAM LINE ACCUMULATOR BYPASS ON-OFF VALVE FAULT</v>
      </c>
    </row>
    <row r="463" spans="1:11" x14ac:dyDescent="0.4">
      <c r="A463" s="280" t="s">
        <v>386</v>
      </c>
      <c r="B463" s="280" t="s">
        <v>1787</v>
      </c>
      <c r="C463" s="280" t="s">
        <v>2110</v>
      </c>
      <c r="D463" s="281"/>
      <c r="E463" s="280" t="str">
        <f>_xlfn.CONCAT(_INSTRUMENT_TAGS[[#This Row],[INITIAL_TAG1]:[INITIAL_TAG2]])</f>
        <v>BB1IV204_POSITION</v>
      </c>
      <c r="F463" s="280" t="str">
        <f>TRIM(UPPER( MID(_INSTRUMENT_TAGS[[#This Row],[INITIAL_DESC]],1,25)))</f>
        <v>MAIN STEAM LINE</v>
      </c>
      <c r="G463" s="280" t="str">
        <f>TRIM(UPPER( MID(_INSTRUMENT_TAGS[[#This Row],[INITIAL_DESC]],26,25)))</f>
        <v>ACCUMULATOR BYPASS ON-OFF</v>
      </c>
      <c r="H463" s="280" t="str">
        <f xml:space="preserve"> TRIM(UPPER( MID(_INSTRUMENT_TAGS[[#This Row],[INITIAL_DESC]],51,25)))</f>
        <v>VALVE POSITION</v>
      </c>
      <c r="I463" s="281"/>
      <c r="J463" s="280" t="str">
        <f>_xlfn.CONCAT(_INSTRUMENT_TAGS[[#This Row],[INITIAL_TAG1]:[INITIAL_TAG2]])</f>
        <v>BB1IV204_POSITION</v>
      </c>
      <c r="K463" s="280" t="str">
        <f>TRIM(TRIM(_INSTRUMENT_TAGS[[#This Row],[DESC1]])&amp; " " &amp;TRIM(_INSTRUMENT_TAGS[[#This Row],[DESC2]]) &amp; " " &amp; TRIM(_INSTRUMENT_TAGS[[#This Row],[DESC3]]))</f>
        <v>MAIN STEAM LINE ACCUMULATOR BYPASS ON-OFF VALVE POSITION</v>
      </c>
    </row>
    <row r="464" spans="1:11" x14ac:dyDescent="0.4">
      <c r="A464" s="280" t="s">
        <v>393</v>
      </c>
      <c r="C464" s="280" t="s">
        <v>2111</v>
      </c>
      <c r="D464" s="281"/>
      <c r="E464" s="280" t="str">
        <f>_xlfn.CONCAT(_INSTRUMENT_TAGS[[#This Row],[INITIAL_TAG1]:[INITIAL_TAG2]])</f>
        <v>BB1IV205</v>
      </c>
      <c r="F464" s="280" t="str">
        <f>TRIM(UPPER( MID(_INSTRUMENT_TAGS[[#This Row],[INITIAL_DESC]],1,25)))</f>
        <v>STEAM ACCUMULATOR ON-OFF</v>
      </c>
      <c r="G464" s="280" t="str">
        <f>TRIM(UPPER( MID(_INSTRUMENT_TAGS[[#This Row],[INITIAL_DESC]],26,25)))</f>
        <v>ISOLATING VALVE</v>
      </c>
      <c r="H464" s="280" t="str">
        <f xml:space="preserve"> TRIM(UPPER( MID(_INSTRUMENT_TAGS[[#This Row],[INITIAL_DESC]],51,25)))</f>
        <v/>
      </c>
      <c r="I464" s="281"/>
      <c r="J464" s="280" t="str">
        <f>_xlfn.CONCAT(_INSTRUMENT_TAGS[[#This Row],[INITIAL_TAG1]:[INITIAL_TAG2]])</f>
        <v>BB1IV205</v>
      </c>
      <c r="K464" s="280" t="str">
        <f>TRIM(TRIM(_INSTRUMENT_TAGS[[#This Row],[DESC1]])&amp; " " &amp;TRIM(_INSTRUMENT_TAGS[[#This Row],[DESC2]]) &amp; " " &amp; TRIM(_INSTRUMENT_TAGS[[#This Row],[DESC3]]))</f>
        <v>STEAM ACCUMULATOR ON-OFF ISOLATING VALVE</v>
      </c>
    </row>
    <row r="465" spans="1:11" x14ac:dyDescent="0.4">
      <c r="A465" s="280" t="s">
        <v>393</v>
      </c>
      <c r="B465" s="280" t="s">
        <v>1738</v>
      </c>
      <c r="C465" s="280" t="s">
        <v>2112</v>
      </c>
      <c r="D465" s="281"/>
      <c r="E465" s="280" t="str">
        <f>_xlfn.CONCAT(_INSTRUMENT_TAGS[[#This Row],[INITIAL_TAG1]:[INITIAL_TAG2]])</f>
        <v>BB1IV205_OPEN</v>
      </c>
      <c r="F465" s="280" t="str">
        <f>TRIM(UPPER( MID(_INSTRUMENT_TAGS[[#This Row],[INITIAL_DESC]],1,25)))</f>
        <v>STEAM ACCUMULATOR ON-OFF</v>
      </c>
      <c r="G465" s="280" t="str">
        <f>TRIM(UPPER( MID(_INSTRUMENT_TAGS[[#This Row],[INITIAL_DESC]],26,25)))</f>
        <v>ISOLATING VALVE OPEN</v>
      </c>
      <c r="H465" s="280" t="str">
        <f xml:space="preserve"> TRIM(UPPER( MID(_INSTRUMENT_TAGS[[#This Row],[INITIAL_DESC]],51,25)))</f>
        <v/>
      </c>
      <c r="I465" s="281"/>
      <c r="J465" s="280" t="str">
        <f>_xlfn.CONCAT(_INSTRUMENT_TAGS[[#This Row],[INITIAL_TAG1]:[INITIAL_TAG2]])</f>
        <v>BB1IV205_OPEN</v>
      </c>
      <c r="K465" s="280" t="str">
        <f>TRIM(TRIM(_INSTRUMENT_TAGS[[#This Row],[DESC1]])&amp; " " &amp;TRIM(_INSTRUMENT_TAGS[[#This Row],[DESC2]]) &amp; " " &amp; TRIM(_INSTRUMENT_TAGS[[#This Row],[DESC3]]))</f>
        <v>STEAM ACCUMULATOR ON-OFF ISOLATING VALVE OPEN</v>
      </c>
    </row>
    <row r="466" spans="1:11" x14ac:dyDescent="0.4">
      <c r="A466" s="280" t="s">
        <v>393</v>
      </c>
      <c r="B466" s="280" t="s">
        <v>1740</v>
      </c>
      <c r="C466" s="280" t="s">
        <v>2113</v>
      </c>
      <c r="D466" s="281"/>
      <c r="E466" s="280" t="str">
        <f>_xlfn.CONCAT(_INSTRUMENT_TAGS[[#This Row],[INITIAL_TAG1]:[INITIAL_TAG2]])</f>
        <v>BB1IV205_CLOSE</v>
      </c>
      <c r="F466" s="280" t="str">
        <f>TRIM(UPPER( MID(_INSTRUMENT_TAGS[[#This Row],[INITIAL_DESC]],1,25)))</f>
        <v>STEAM ACCUMULATOR ON-OFF</v>
      </c>
      <c r="G466" s="280" t="str">
        <f>TRIM(UPPER( MID(_INSTRUMENT_TAGS[[#This Row],[INITIAL_DESC]],26,25)))</f>
        <v>ISOLATING VALVE CLOSE</v>
      </c>
      <c r="H466" s="280" t="str">
        <f xml:space="preserve"> TRIM(UPPER( MID(_INSTRUMENT_TAGS[[#This Row],[INITIAL_DESC]],51,25)))</f>
        <v/>
      </c>
      <c r="I466" s="281"/>
      <c r="J466" s="280" t="str">
        <f>_xlfn.CONCAT(_INSTRUMENT_TAGS[[#This Row],[INITIAL_TAG1]:[INITIAL_TAG2]])</f>
        <v>BB1IV205_CLOSE</v>
      </c>
      <c r="K466" s="280" t="str">
        <f>TRIM(TRIM(_INSTRUMENT_TAGS[[#This Row],[DESC1]])&amp; " " &amp;TRIM(_INSTRUMENT_TAGS[[#This Row],[DESC2]]) &amp; " " &amp; TRIM(_INSTRUMENT_TAGS[[#This Row],[DESC3]]))</f>
        <v>STEAM ACCUMULATOR ON-OFF ISOLATING VALVE CLOSE</v>
      </c>
    </row>
    <row r="467" spans="1:11" x14ac:dyDescent="0.4">
      <c r="A467" s="280" t="s">
        <v>393</v>
      </c>
      <c r="B467" s="280" t="s">
        <v>2040</v>
      </c>
      <c r="C467" s="280" t="s">
        <v>2114</v>
      </c>
      <c r="D467" s="281"/>
      <c r="E467" s="280" t="str">
        <f>_xlfn.CONCAT(_INSTRUMENT_TAGS[[#This Row],[INITIAL_TAG1]:[INITIAL_TAG2]])</f>
        <v>BB1IV205_OPENED</v>
      </c>
      <c r="F467" s="280" t="str">
        <f>TRIM(UPPER( MID(_INSTRUMENT_TAGS[[#This Row],[INITIAL_DESC]],1,25)))</f>
        <v>STEAM ACCUMULATOR ON-OFF</v>
      </c>
      <c r="G467" s="280" t="str">
        <f>TRIM(UPPER( MID(_INSTRUMENT_TAGS[[#This Row],[INITIAL_DESC]],26,25)))</f>
        <v>ISOLATING VALVE OPENED</v>
      </c>
      <c r="H467" s="280" t="str">
        <f xml:space="preserve"> TRIM(UPPER( MID(_INSTRUMENT_TAGS[[#This Row],[INITIAL_DESC]],51,25)))</f>
        <v/>
      </c>
      <c r="I467" s="281"/>
      <c r="J467" s="280" t="str">
        <f>_xlfn.CONCAT(_INSTRUMENT_TAGS[[#This Row],[INITIAL_TAG1]:[INITIAL_TAG2]])</f>
        <v>BB1IV205_OPENED</v>
      </c>
      <c r="K467" s="280" t="str">
        <f>TRIM(TRIM(_INSTRUMENT_TAGS[[#This Row],[DESC1]])&amp; " " &amp;TRIM(_INSTRUMENT_TAGS[[#This Row],[DESC2]]) &amp; " " &amp; TRIM(_INSTRUMENT_TAGS[[#This Row],[DESC3]]))</f>
        <v>STEAM ACCUMULATOR ON-OFF ISOLATING VALVE OPENED</v>
      </c>
    </row>
    <row r="468" spans="1:11" x14ac:dyDescent="0.4">
      <c r="A468" s="280" t="s">
        <v>393</v>
      </c>
      <c r="B468" s="280" t="s">
        <v>2042</v>
      </c>
      <c r="C468" s="280" t="s">
        <v>2115</v>
      </c>
      <c r="D468" s="281"/>
      <c r="E468" s="280" t="str">
        <f>_xlfn.CONCAT(_INSTRUMENT_TAGS[[#This Row],[INITIAL_TAG1]:[INITIAL_TAG2]])</f>
        <v>BB1IV205_CLOSED</v>
      </c>
      <c r="F468" s="280" t="str">
        <f>TRIM(UPPER( MID(_INSTRUMENT_TAGS[[#This Row],[INITIAL_DESC]],1,25)))</f>
        <v>STEAM ACCUMULATOR ON-OFF</v>
      </c>
      <c r="G468" s="280" t="str">
        <f>TRIM(UPPER( MID(_INSTRUMENT_TAGS[[#This Row],[INITIAL_DESC]],26,25)))</f>
        <v>ISOLATING VALVE CLOSED</v>
      </c>
      <c r="H468" s="280" t="str">
        <f xml:space="preserve"> TRIM(UPPER( MID(_INSTRUMENT_TAGS[[#This Row],[INITIAL_DESC]],51,25)))</f>
        <v/>
      </c>
      <c r="I468" s="281"/>
      <c r="J468" s="280" t="str">
        <f>_xlfn.CONCAT(_INSTRUMENT_TAGS[[#This Row],[INITIAL_TAG1]:[INITIAL_TAG2]])</f>
        <v>BB1IV205_CLOSED</v>
      </c>
      <c r="K468" s="280" t="str">
        <f>TRIM(TRIM(_INSTRUMENT_TAGS[[#This Row],[DESC1]])&amp; " " &amp;TRIM(_INSTRUMENT_TAGS[[#This Row],[DESC2]]) &amp; " " &amp; TRIM(_INSTRUMENT_TAGS[[#This Row],[DESC3]]))</f>
        <v>STEAM ACCUMULATOR ON-OFF ISOLATING VALVE CLOSED</v>
      </c>
    </row>
    <row r="469" spans="1:11" x14ac:dyDescent="0.4">
      <c r="A469" s="280" t="s">
        <v>393</v>
      </c>
      <c r="B469" s="280" t="s">
        <v>2044</v>
      </c>
      <c r="C469" s="280" t="s">
        <v>2116</v>
      </c>
      <c r="D469" s="281"/>
      <c r="E469" s="280" t="str">
        <f>_xlfn.CONCAT(_INSTRUMENT_TAGS[[#This Row],[INITIAL_TAG1]:[INITIAL_TAG2]])</f>
        <v>BB1IV205_FAULT</v>
      </c>
      <c r="F469" s="280" t="str">
        <f>TRIM(UPPER( MID(_INSTRUMENT_TAGS[[#This Row],[INITIAL_DESC]],1,25)))</f>
        <v>STEAM ACCUMULATOR ON-OFF</v>
      </c>
      <c r="G469" s="280" t="str">
        <f>TRIM(UPPER( MID(_INSTRUMENT_TAGS[[#This Row],[INITIAL_DESC]],26,25)))</f>
        <v>ISOLATING VALVE FAULT</v>
      </c>
      <c r="H469" s="280" t="str">
        <f xml:space="preserve"> TRIM(UPPER( MID(_INSTRUMENT_TAGS[[#This Row],[INITIAL_DESC]],51,25)))</f>
        <v/>
      </c>
      <c r="I469" s="281"/>
      <c r="J469" s="280" t="str">
        <f>_xlfn.CONCAT(_INSTRUMENT_TAGS[[#This Row],[INITIAL_TAG1]:[INITIAL_TAG2]])</f>
        <v>BB1IV205_FAULT</v>
      </c>
      <c r="K469" s="280" t="str">
        <f>TRIM(TRIM(_INSTRUMENT_TAGS[[#This Row],[DESC1]])&amp; " " &amp;TRIM(_INSTRUMENT_TAGS[[#This Row],[DESC2]]) &amp; " " &amp; TRIM(_INSTRUMENT_TAGS[[#This Row],[DESC3]]))</f>
        <v>STEAM ACCUMULATOR ON-OFF ISOLATING VALVE FAULT</v>
      </c>
    </row>
    <row r="470" spans="1:11" x14ac:dyDescent="0.4">
      <c r="A470" s="280" t="s">
        <v>393</v>
      </c>
      <c r="B470" s="280" t="s">
        <v>1787</v>
      </c>
      <c r="C470" s="280" t="s">
        <v>2117</v>
      </c>
      <c r="D470" s="281"/>
      <c r="E470" s="280" t="str">
        <f>_xlfn.CONCAT(_INSTRUMENT_TAGS[[#This Row],[INITIAL_TAG1]:[INITIAL_TAG2]])</f>
        <v>BB1IV205_POSITION</v>
      </c>
      <c r="F470" s="280" t="str">
        <f>TRIM(UPPER( MID(_INSTRUMENT_TAGS[[#This Row],[INITIAL_DESC]],1,25)))</f>
        <v>STEAM ACCUMULATOR ON-OFF</v>
      </c>
      <c r="G470" s="280" t="str">
        <f>TRIM(UPPER( MID(_INSTRUMENT_TAGS[[#This Row],[INITIAL_DESC]],26,25)))</f>
        <v>ISOLATING VALVE POSITION</v>
      </c>
      <c r="H470" s="280" t="str">
        <f xml:space="preserve"> TRIM(UPPER( MID(_INSTRUMENT_TAGS[[#This Row],[INITIAL_DESC]],51,25)))</f>
        <v/>
      </c>
      <c r="I470" s="281"/>
      <c r="J470" s="280" t="str">
        <f>_xlfn.CONCAT(_INSTRUMENT_TAGS[[#This Row],[INITIAL_TAG1]:[INITIAL_TAG2]])</f>
        <v>BB1IV205_POSITION</v>
      </c>
      <c r="K470" s="280" t="str">
        <f>TRIM(TRIM(_INSTRUMENT_TAGS[[#This Row],[DESC1]])&amp; " " &amp;TRIM(_INSTRUMENT_TAGS[[#This Row],[DESC2]]) &amp; " " &amp; TRIM(_INSTRUMENT_TAGS[[#This Row],[DESC3]]))</f>
        <v>STEAM ACCUMULATOR ON-OFF ISOLATING VALVE POSITION</v>
      </c>
    </row>
    <row r="471" spans="1:11" x14ac:dyDescent="0.4">
      <c r="A471" s="280" t="s">
        <v>542</v>
      </c>
      <c r="C471" s="280" t="s">
        <v>2118</v>
      </c>
      <c r="D471" s="281"/>
      <c r="E471" s="280" t="str">
        <f>_xlfn.CONCAT(_INSTRUMENT_TAGS[[#This Row],[INITIAL_TAG1]:[INITIAL_TAG2]])</f>
        <v>BB1IV206</v>
      </c>
      <c r="F471" s="280" t="str">
        <f>TRIM(UPPER( MID(_INSTRUMENT_TAGS[[#This Row],[INITIAL_DESC]],1,25)))</f>
        <v>PRIMARY AIR PREHEATER</v>
      </c>
      <c r="G471" s="280" t="str">
        <f>TRIM(UPPER( MID(_INSTRUMENT_TAGS[[#This Row],[INITIAL_DESC]],26,25)))</f>
        <v>ON-OFF VALVE</v>
      </c>
      <c r="H471" s="280" t="str">
        <f xml:space="preserve"> TRIM(UPPER( MID(_INSTRUMENT_TAGS[[#This Row],[INITIAL_DESC]],51,25)))</f>
        <v/>
      </c>
      <c r="I471" s="281"/>
      <c r="J471" s="280" t="str">
        <f>_xlfn.CONCAT(_INSTRUMENT_TAGS[[#This Row],[INITIAL_TAG1]:[INITIAL_TAG2]])</f>
        <v>BB1IV206</v>
      </c>
      <c r="K471" s="280" t="str">
        <f>TRIM(TRIM(_INSTRUMENT_TAGS[[#This Row],[DESC1]])&amp; " " &amp;TRIM(_INSTRUMENT_TAGS[[#This Row],[DESC2]]) &amp; " " &amp; TRIM(_INSTRUMENT_TAGS[[#This Row],[DESC3]]))</f>
        <v>PRIMARY AIR PREHEATER ON-OFF VALVE</v>
      </c>
    </row>
    <row r="472" spans="1:11" x14ac:dyDescent="0.4">
      <c r="A472" s="280" t="s">
        <v>542</v>
      </c>
      <c r="B472" s="280" t="s">
        <v>1738</v>
      </c>
      <c r="C472" s="280" t="s">
        <v>2119</v>
      </c>
      <c r="D472" s="281"/>
      <c r="E472" s="280" t="str">
        <f>_xlfn.CONCAT(_INSTRUMENT_TAGS[[#This Row],[INITIAL_TAG1]:[INITIAL_TAG2]])</f>
        <v>BB1IV206_OPEN</v>
      </c>
      <c r="F472" s="280" t="str">
        <f>TRIM(UPPER( MID(_INSTRUMENT_TAGS[[#This Row],[INITIAL_DESC]],1,25)))</f>
        <v>PRIMARY AIR PREHEATER</v>
      </c>
      <c r="G472" s="280" t="str">
        <f>TRIM(UPPER( MID(_INSTRUMENT_TAGS[[#This Row],[INITIAL_DESC]],26,25)))</f>
        <v>ON-OFF VALVE OPEN</v>
      </c>
      <c r="H472" s="280" t="str">
        <f xml:space="preserve"> TRIM(UPPER( MID(_INSTRUMENT_TAGS[[#This Row],[INITIAL_DESC]],51,25)))</f>
        <v/>
      </c>
      <c r="I472" s="281"/>
      <c r="J472" s="280" t="str">
        <f>_xlfn.CONCAT(_INSTRUMENT_TAGS[[#This Row],[INITIAL_TAG1]:[INITIAL_TAG2]])</f>
        <v>BB1IV206_OPEN</v>
      </c>
      <c r="K472" s="280" t="str">
        <f>TRIM(TRIM(_INSTRUMENT_TAGS[[#This Row],[DESC1]])&amp; " " &amp;TRIM(_INSTRUMENT_TAGS[[#This Row],[DESC2]]) &amp; " " &amp; TRIM(_INSTRUMENT_TAGS[[#This Row],[DESC3]]))</f>
        <v>PRIMARY AIR PREHEATER ON-OFF VALVE OPEN</v>
      </c>
    </row>
    <row r="473" spans="1:11" x14ac:dyDescent="0.4">
      <c r="A473" s="280" t="s">
        <v>542</v>
      </c>
      <c r="B473" s="280" t="s">
        <v>1740</v>
      </c>
      <c r="C473" s="280" t="s">
        <v>2120</v>
      </c>
      <c r="D473" s="281"/>
      <c r="E473" s="280" t="str">
        <f>_xlfn.CONCAT(_INSTRUMENT_TAGS[[#This Row],[INITIAL_TAG1]:[INITIAL_TAG2]])</f>
        <v>BB1IV206_CLOSE</v>
      </c>
      <c r="F473" s="280" t="str">
        <f>TRIM(UPPER( MID(_INSTRUMENT_TAGS[[#This Row],[INITIAL_DESC]],1,25)))</f>
        <v>PRIMARY AIR PREHEATER</v>
      </c>
      <c r="G473" s="280" t="str">
        <f>TRIM(UPPER( MID(_INSTRUMENT_TAGS[[#This Row],[INITIAL_DESC]],26,25)))</f>
        <v>ON-OFF VALVE CLOSE</v>
      </c>
      <c r="H473" s="280" t="str">
        <f xml:space="preserve"> TRIM(UPPER( MID(_INSTRUMENT_TAGS[[#This Row],[INITIAL_DESC]],51,25)))</f>
        <v/>
      </c>
      <c r="I473" s="281"/>
      <c r="J473" s="280" t="str">
        <f>_xlfn.CONCAT(_INSTRUMENT_TAGS[[#This Row],[INITIAL_TAG1]:[INITIAL_TAG2]])</f>
        <v>BB1IV206_CLOSE</v>
      </c>
      <c r="K473" s="280" t="str">
        <f>TRIM(TRIM(_INSTRUMENT_TAGS[[#This Row],[DESC1]])&amp; " " &amp;TRIM(_INSTRUMENT_TAGS[[#This Row],[DESC2]]) &amp; " " &amp; TRIM(_INSTRUMENT_TAGS[[#This Row],[DESC3]]))</f>
        <v>PRIMARY AIR PREHEATER ON-OFF VALVE CLOSE</v>
      </c>
    </row>
    <row r="474" spans="1:11" x14ac:dyDescent="0.4">
      <c r="A474" s="280" t="s">
        <v>542</v>
      </c>
      <c r="B474" s="280" t="s">
        <v>2040</v>
      </c>
      <c r="C474" s="280" t="s">
        <v>2121</v>
      </c>
      <c r="D474" s="281"/>
      <c r="E474" s="280" t="str">
        <f>_xlfn.CONCAT(_INSTRUMENT_TAGS[[#This Row],[INITIAL_TAG1]:[INITIAL_TAG2]])</f>
        <v>BB1IV206_OPENED</v>
      </c>
      <c r="F474" s="280" t="str">
        <f>TRIM(UPPER( MID(_INSTRUMENT_TAGS[[#This Row],[INITIAL_DESC]],1,25)))</f>
        <v>PRIMARY AIR PREHEATER</v>
      </c>
      <c r="G474" s="280" t="str">
        <f>TRIM(UPPER( MID(_INSTRUMENT_TAGS[[#This Row],[INITIAL_DESC]],26,25)))</f>
        <v>ON-OFF VALVE OPENED</v>
      </c>
      <c r="H474" s="280" t="str">
        <f xml:space="preserve"> TRIM(UPPER( MID(_INSTRUMENT_TAGS[[#This Row],[INITIAL_DESC]],51,25)))</f>
        <v/>
      </c>
      <c r="I474" s="281"/>
      <c r="J474" s="280" t="str">
        <f>_xlfn.CONCAT(_INSTRUMENT_TAGS[[#This Row],[INITIAL_TAG1]:[INITIAL_TAG2]])</f>
        <v>BB1IV206_OPENED</v>
      </c>
      <c r="K474" s="280" t="str">
        <f>TRIM(TRIM(_INSTRUMENT_TAGS[[#This Row],[DESC1]])&amp; " " &amp;TRIM(_INSTRUMENT_TAGS[[#This Row],[DESC2]]) &amp; " " &amp; TRIM(_INSTRUMENT_TAGS[[#This Row],[DESC3]]))</f>
        <v>PRIMARY AIR PREHEATER ON-OFF VALVE OPENED</v>
      </c>
    </row>
    <row r="475" spans="1:11" x14ac:dyDescent="0.4">
      <c r="A475" s="280" t="s">
        <v>542</v>
      </c>
      <c r="B475" s="280" t="s">
        <v>2042</v>
      </c>
      <c r="C475" s="280" t="s">
        <v>2122</v>
      </c>
      <c r="D475" s="281"/>
      <c r="E475" s="280" t="str">
        <f>_xlfn.CONCAT(_INSTRUMENT_TAGS[[#This Row],[INITIAL_TAG1]:[INITIAL_TAG2]])</f>
        <v>BB1IV206_CLOSED</v>
      </c>
      <c r="F475" s="280" t="str">
        <f>TRIM(UPPER( MID(_INSTRUMENT_TAGS[[#This Row],[INITIAL_DESC]],1,25)))</f>
        <v>PRIMARY AIR PREHEATER</v>
      </c>
      <c r="G475" s="280" t="str">
        <f>TRIM(UPPER( MID(_INSTRUMENT_TAGS[[#This Row],[INITIAL_DESC]],26,25)))</f>
        <v>ON-OFF VALVE CLOSED</v>
      </c>
      <c r="H475" s="280" t="str">
        <f xml:space="preserve"> TRIM(UPPER( MID(_INSTRUMENT_TAGS[[#This Row],[INITIAL_DESC]],51,25)))</f>
        <v/>
      </c>
      <c r="I475" s="281"/>
      <c r="J475" s="280" t="str">
        <f>_xlfn.CONCAT(_INSTRUMENT_TAGS[[#This Row],[INITIAL_TAG1]:[INITIAL_TAG2]])</f>
        <v>BB1IV206_CLOSED</v>
      </c>
      <c r="K475" s="280" t="str">
        <f>TRIM(TRIM(_INSTRUMENT_TAGS[[#This Row],[DESC1]])&amp; " " &amp;TRIM(_INSTRUMENT_TAGS[[#This Row],[DESC2]]) &amp; " " &amp; TRIM(_INSTRUMENT_TAGS[[#This Row],[DESC3]]))</f>
        <v>PRIMARY AIR PREHEATER ON-OFF VALVE CLOSED</v>
      </c>
    </row>
    <row r="476" spans="1:11" x14ac:dyDescent="0.4">
      <c r="A476" s="280" t="s">
        <v>542</v>
      </c>
      <c r="B476" s="280" t="s">
        <v>2044</v>
      </c>
      <c r="C476" s="280" t="s">
        <v>2123</v>
      </c>
      <c r="D476" s="281"/>
      <c r="E476" s="280" t="str">
        <f>_xlfn.CONCAT(_INSTRUMENT_TAGS[[#This Row],[INITIAL_TAG1]:[INITIAL_TAG2]])</f>
        <v>BB1IV206_FAULT</v>
      </c>
      <c r="F476" s="280" t="str">
        <f>TRIM(UPPER( MID(_INSTRUMENT_TAGS[[#This Row],[INITIAL_DESC]],1,25)))</f>
        <v>PRIMARY AIR PREHEATER</v>
      </c>
      <c r="G476" s="280" t="str">
        <f>TRIM(UPPER( MID(_INSTRUMENT_TAGS[[#This Row],[INITIAL_DESC]],26,25)))</f>
        <v>ON-OFF VALVE FAULT</v>
      </c>
      <c r="H476" s="280" t="str">
        <f xml:space="preserve"> TRIM(UPPER( MID(_INSTRUMENT_TAGS[[#This Row],[INITIAL_DESC]],51,25)))</f>
        <v/>
      </c>
      <c r="I476" s="281"/>
      <c r="J476" s="280" t="str">
        <f>_xlfn.CONCAT(_INSTRUMENT_TAGS[[#This Row],[INITIAL_TAG1]:[INITIAL_TAG2]])</f>
        <v>BB1IV206_FAULT</v>
      </c>
      <c r="K476" s="280" t="str">
        <f>TRIM(TRIM(_INSTRUMENT_TAGS[[#This Row],[DESC1]])&amp; " " &amp;TRIM(_INSTRUMENT_TAGS[[#This Row],[DESC2]]) &amp; " " &amp; TRIM(_INSTRUMENT_TAGS[[#This Row],[DESC3]]))</f>
        <v>PRIMARY AIR PREHEATER ON-OFF VALVE FAULT</v>
      </c>
    </row>
    <row r="477" spans="1:11" x14ac:dyDescent="0.4">
      <c r="A477" s="280" t="s">
        <v>542</v>
      </c>
      <c r="B477" s="280" t="s">
        <v>1787</v>
      </c>
      <c r="C477" s="280" t="s">
        <v>2124</v>
      </c>
      <c r="D477" s="281"/>
      <c r="E477" s="280" t="str">
        <f>_xlfn.CONCAT(_INSTRUMENT_TAGS[[#This Row],[INITIAL_TAG1]:[INITIAL_TAG2]])</f>
        <v>BB1IV206_POSITION</v>
      </c>
      <c r="F477" s="280" t="str">
        <f>TRIM(UPPER( MID(_INSTRUMENT_TAGS[[#This Row],[INITIAL_DESC]],1,25)))</f>
        <v>PRIMARY AIR PREHEATER</v>
      </c>
      <c r="G477" s="280" t="str">
        <f>TRIM(UPPER( MID(_INSTRUMENT_TAGS[[#This Row],[INITIAL_DESC]],26,25)))</f>
        <v>ON-OFF VALVE POSITION</v>
      </c>
      <c r="H477" s="280" t="str">
        <f xml:space="preserve"> TRIM(UPPER( MID(_INSTRUMENT_TAGS[[#This Row],[INITIAL_DESC]],51,25)))</f>
        <v/>
      </c>
      <c r="I477" s="281"/>
      <c r="J477" s="280" t="str">
        <f>_xlfn.CONCAT(_INSTRUMENT_TAGS[[#This Row],[INITIAL_TAG1]:[INITIAL_TAG2]])</f>
        <v>BB1IV206_POSITION</v>
      </c>
      <c r="K477" s="280" t="str">
        <f>TRIM(TRIM(_INSTRUMENT_TAGS[[#This Row],[DESC1]])&amp; " " &amp;TRIM(_INSTRUMENT_TAGS[[#This Row],[DESC2]]) &amp; " " &amp; TRIM(_INSTRUMENT_TAGS[[#This Row],[DESC3]]))</f>
        <v>PRIMARY AIR PREHEATER ON-OFF VALVE POSITION</v>
      </c>
    </row>
    <row r="478" spans="1:11" x14ac:dyDescent="0.4">
      <c r="A478" s="280" t="s">
        <v>1052</v>
      </c>
      <c r="C478" s="280" t="s">
        <v>1053</v>
      </c>
      <c r="D478" s="281"/>
      <c r="E478" s="280" t="str">
        <f>_xlfn.CONCAT(_INSTRUMENT_TAGS[[#This Row],[INITIAL_TAG1]:[INITIAL_TAG2]])</f>
        <v>BB1FM001</v>
      </c>
      <c r="F478" s="280" t="str">
        <f>TRIM(UPPER( MID(_INSTRUMENT_TAGS[[#This Row],[INITIAL_DESC]],1,25)))</f>
        <v>BOTTOM ASH SIEVE FEED</v>
      </c>
      <c r="G478" s="280" t="str">
        <f>TRIM(UPPER( MID(_INSTRUMENT_TAGS[[#This Row],[INITIAL_DESC]],26,25)))</f>
        <v/>
      </c>
      <c r="H478" s="280" t="str">
        <f xml:space="preserve"> TRIM(UPPER( MID(_INSTRUMENT_TAGS[[#This Row],[INITIAL_DESC]],51,25)))</f>
        <v/>
      </c>
      <c r="I478" s="281"/>
      <c r="J478" s="280" t="str">
        <f>_xlfn.CONCAT(_INSTRUMENT_TAGS[[#This Row],[INITIAL_TAG1]:[INITIAL_TAG2]])</f>
        <v>BB1FM001</v>
      </c>
      <c r="K478" s="280" t="str">
        <f>TRIM(TRIM(_INSTRUMENT_TAGS[[#This Row],[DESC1]])&amp; " " &amp;TRIM(_INSTRUMENT_TAGS[[#This Row],[DESC2]]) &amp; " " &amp; TRIM(_INSTRUMENT_TAGS[[#This Row],[DESC3]]))</f>
        <v>BOTTOM ASH SIEVE FEED</v>
      </c>
    </row>
    <row r="479" spans="1:11" x14ac:dyDescent="0.4">
      <c r="A479" s="280" t="s">
        <v>1052</v>
      </c>
      <c r="B479" s="280" t="s">
        <v>2125</v>
      </c>
      <c r="C479" s="280" t="s">
        <v>2126</v>
      </c>
      <c r="D479" s="281"/>
      <c r="E479" s="280" t="str">
        <f>_xlfn.CONCAT(_INSTRUMENT_TAGS[[#This Row],[INITIAL_TAG1]:[INITIAL_TAG2]])</f>
        <v>BB1FM001_ESTOP</v>
      </c>
      <c r="F479" s="280" t="str">
        <f>TRIM(UPPER( MID(_INSTRUMENT_TAGS[[#This Row],[INITIAL_DESC]],1,25)))</f>
        <v>BOTTOM ASH SIEVE FEED</v>
      </c>
      <c r="G479" s="280" t="str">
        <f>TRIM(UPPER( MID(_INSTRUMENT_TAGS[[#This Row],[INITIAL_DESC]],26,25)))</f>
        <v>ESTOP</v>
      </c>
      <c r="H479" s="280" t="str">
        <f xml:space="preserve"> TRIM(UPPER( MID(_INSTRUMENT_TAGS[[#This Row],[INITIAL_DESC]],51,25)))</f>
        <v/>
      </c>
      <c r="I479" s="281"/>
      <c r="J479" s="280" t="str">
        <f>_xlfn.CONCAT(_INSTRUMENT_TAGS[[#This Row],[INITIAL_TAG1]:[INITIAL_TAG2]])</f>
        <v>BB1FM001_ESTOP</v>
      </c>
      <c r="K479" s="280" t="str">
        <f>TRIM(TRIM(_INSTRUMENT_TAGS[[#This Row],[DESC1]])&amp; " " &amp;TRIM(_INSTRUMENT_TAGS[[#This Row],[DESC2]]) &amp; " " &amp; TRIM(_INSTRUMENT_TAGS[[#This Row],[DESC3]]))</f>
        <v>BOTTOM ASH SIEVE FEED ESTOP</v>
      </c>
    </row>
    <row r="480" spans="1:11" x14ac:dyDescent="0.4">
      <c r="A480" s="280" t="s">
        <v>1052</v>
      </c>
      <c r="B480" s="280" t="s">
        <v>2127</v>
      </c>
      <c r="C480" s="280" t="s">
        <v>2128</v>
      </c>
      <c r="D480" s="281"/>
      <c r="E480" s="280" t="str">
        <f>_xlfn.CONCAT(_INSTRUMENT_TAGS[[#This Row],[INITIAL_TAG1]:[INITIAL_TAG2]])</f>
        <v>BB1FM001_RUNNING</v>
      </c>
      <c r="F480" s="280" t="str">
        <f>TRIM(UPPER( MID(_INSTRUMENT_TAGS[[#This Row],[INITIAL_DESC]],1,25)))</f>
        <v>BOTTOM ASH SIEVE FEED</v>
      </c>
      <c r="G480" s="280" t="str">
        <f>TRIM(UPPER( MID(_INSTRUMENT_TAGS[[#This Row],[INITIAL_DESC]],26,25)))</f>
        <v>RUNNING</v>
      </c>
      <c r="H480" s="280" t="str">
        <f xml:space="preserve"> TRIM(UPPER( MID(_INSTRUMENT_TAGS[[#This Row],[INITIAL_DESC]],51,25)))</f>
        <v/>
      </c>
      <c r="I480" s="281"/>
      <c r="J480" s="280" t="str">
        <f>_xlfn.CONCAT(_INSTRUMENT_TAGS[[#This Row],[INITIAL_TAG1]:[INITIAL_TAG2]])</f>
        <v>BB1FM001_RUNNING</v>
      </c>
      <c r="K480" s="280" t="str">
        <f>TRIM(TRIM(_INSTRUMENT_TAGS[[#This Row],[DESC1]])&amp; " " &amp;TRIM(_INSTRUMENT_TAGS[[#This Row],[DESC2]]) &amp; " " &amp; TRIM(_INSTRUMENT_TAGS[[#This Row],[DESC3]]))</f>
        <v>BOTTOM ASH SIEVE FEED RUNNING</v>
      </c>
    </row>
    <row r="481" spans="1:11" x14ac:dyDescent="0.4">
      <c r="A481" s="280" t="s">
        <v>1052</v>
      </c>
      <c r="B481" s="280" t="s">
        <v>2129</v>
      </c>
      <c r="C481" s="280" t="s">
        <v>2130</v>
      </c>
      <c r="D481" s="281"/>
      <c r="E481" s="280" t="str">
        <f>_xlfn.CONCAT(_INSTRUMENT_TAGS[[#This Row],[INITIAL_TAG1]:[INITIAL_TAG2]])</f>
        <v>BB1FM001_MAN_AUTO</v>
      </c>
      <c r="F481" s="280" t="str">
        <f>TRIM(UPPER( MID(_INSTRUMENT_TAGS[[#This Row],[INITIAL_DESC]],1,25)))</f>
        <v>BOTTOM ASH SIEVE FEED</v>
      </c>
      <c r="G481" s="280" t="str">
        <f>TRIM(UPPER( MID(_INSTRUMENT_TAGS[[#This Row],[INITIAL_DESC]],26,25)))</f>
        <v>MAN/AUTO</v>
      </c>
      <c r="H481" s="280" t="str">
        <f xml:space="preserve"> TRIM(UPPER( MID(_INSTRUMENT_TAGS[[#This Row],[INITIAL_DESC]],51,25)))</f>
        <v/>
      </c>
      <c r="I481" s="281"/>
      <c r="J481" s="280" t="str">
        <f>_xlfn.CONCAT(_INSTRUMENT_TAGS[[#This Row],[INITIAL_TAG1]:[INITIAL_TAG2]])</f>
        <v>BB1FM001_MAN_AUTO</v>
      </c>
      <c r="K481" s="280" t="str">
        <f>TRIM(TRIM(_INSTRUMENT_TAGS[[#This Row],[DESC1]])&amp; " " &amp;TRIM(_INSTRUMENT_TAGS[[#This Row],[DESC2]]) &amp; " " &amp; TRIM(_INSTRUMENT_TAGS[[#This Row],[DESC3]]))</f>
        <v>BOTTOM ASH SIEVE FEED MAN/AUTO</v>
      </c>
    </row>
    <row r="482" spans="1:11" x14ac:dyDescent="0.4">
      <c r="A482" s="280" t="s">
        <v>1052</v>
      </c>
      <c r="B482" s="280" t="s">
        <v>2044</v>
      </c>
      <c r="C482" s="280" t="s">
        <v>2131</v>
      </c>
      <c r="D482" s="281"/>
      <c r="E482" s="280" t="str">
        <f>_xlfn.CONCAT(_INSTRUMENT_TAGS[[#This Row],[INITIAL_TAG1]:[INITIAL_TAG2]])</f>
        <v>BB1FM001_FAULT</v>
      </c>
      <c r="F482" s="280" t="str">
        <f>TRIM(UPPER( MID(_INSTRUMENT_TAGS[[#This Row],[INITIAL_DESC]],1,25)))</f>
        <v>BOTTOM ASH SIEVE FEED</v>
      </c>
      <c r="G482" s="280" t="str">
        <f>TRIM(UPPER( MID(_INSTRUMENT_TAGS[[#This Row],[INITIAL_DESC]],26,25)))</f>
        <v>THERMAL FAULT</v>
      </c>
      <c r="H482" s="280" t="str">
        <f xml:space="preserve"> TRIM(UPPER( MID(_INSTRUMENT_TAGS[[#This Row],[INITIAL_DESC]],51,25)))</f>
        <v/>
      </c>
      <c r="I482" s="281"/>
      <c r="J482" s="280" t="str">
        <f>_xlfn.CONCAT(_INSTRUMENT_TAGS[[#This Row],[INITIAL_TAG1]:[INITIAL_TAG2]])</f>
        <v>BB1FM001_FAULT</v>
      </c>
      <c r="K482" s="280" t="str">
        <f>TRIM(TRIM(_INSTRUMENT_TAGS[[#This Row],[DESC1]])&amp; " " &amp;TRIM(_INSTRUMENT_TAGS[[#This Row],[DESC2]]) &amp; " " &amp; TRIM(_INSTRUMENT_TAGS[[#This Row],[DESC3]]))</f>
        <v>BOTTOM ASH SIEVE FEED THERMAL FAULT</v>
      </c>
    </row>
    <row r="483" spans="1:11" x14ac:dyDescent="0.4">
      <c r="A483" s="280" t="s">
        <v>1052</v>
      </c>
      <c r="B483" s="280" t="s">
        <v>2132</v>
      </c>
      <c r="C483" s="280" t="s">
        <v>2133</v>
      </c>
      <c r="D483" s="281"/>
      <c r="E483" s="280" t="str">
        <f>_xlfn.CONCAT(_INSTRUMENT_TAGS[[#This Row],[INITIAL_TAG1]:[INITIAL_TAG2]])</f>
        <v>BB1FM001_VOLTAGE_OK</v>
      </c>
      <c r="F483" s="280" t="str">
        <f>TRIM(UPPER( MID(_INSTRUMENT_TAGS[[#This Row],[INITIAL_DESC]],1,25)))</f>
        <v>BOTTOM ASH SIEVE FEED</v>
      </c>
      <c r="G483" s="280" t="str">
        <f>TRIM(UPPER( MID(_INSTRUMENT_TAGS[[#This Row],[INITIAL_DESC]],26,25)))</f>
        <v>VOLTAGE OK</v>
      </c>
      <c r="H483" s="280" t="str">
        <f xml:space="preserve"> TRIM(UPPER( MID(_INSTRUMENT_TAGS[[#This Row],[INITIAL_DESC]],51,25)))</f>
        <v/>
      </c>
      <c r="I483" s="281"/>
      <c r="J483" s="280" t="str">
        <f>_xlfn.CONCAT(_INSTRUMENT_TAGS[[#This Row],[INITIAL_TAG1]:[INITIAL_TAG2]])</f>
        <v>BB1FM001_VOLTAGE_OK</v>
      </c>
      <c r="K483" s="280" t="str">
        <f>TRIM(TRIM(_INSTRUMENT_TAGS[[#This Row],[DESC1]])&amp; " " &amp;TRIM(_INSTRUMENT_TAGS[[#This Row],[DESC2]]) &amp; " " &amp; TRIM(_INSTRUMENT_TAGS[[#This Row],[DESC3]]))</f>
        <v>BOTTOM ASH SIEVE FEED VOLTAGE OK</v>
      </c>
    </row>
    <row r="484" spans="1:11" x14ac:dyDescent="0.4">
      <c r="A484" s="280" t="s">
        <v>1052</v>
      </c>
      <c r="B484" s="280" t="s">
        <v>2134</v>
      </c>
      <c r="C484" s="280" t="s">
        <v>2135</v>
      </c>
      <c r="D484" s="281"/>
      <c r="E484" s="280" t="str">
        <f>_xlfn.CONCAT(_INSTRUMENT_TAGS[[#This Row],[INITIAL_TAG1]:[INITIAL_TAG2]])</f>
        <v>BB1FM001_START_STOP</v>
      </c>
      <c r="F484" s="280" t="str">
        <f>TRIM(UPPER( MID(_INSTRUMENT_TAGS[[#This Row],[INITIAL_DESC]],1,25)))</f>
        <v>BOTTOM ASH SIEVE FEED</v>
      </c>
      <c r="G484" s="280" t="str">
        <f>TRIM(UPPER( MID(_INSTRUMENT_TAGS[[#This Row],[INITIAL_DESC]],26,25)))</f>
        <v>START/STOP</v>
      </c>
      <c r="H484" s="280" t="str">
        <f xml:space="preserve"> TRIM(UPPER( MID(_INSTRUMENT_TAGS[[#This Row],[INITIAL_DESC]],51,25)))</f>
        <v/>
      </c>
      <c r="I484" s="281"/>
      <c r="J484" s="280" t="str">
        <f>_xlfn.CONCAT(_INSTRUMENT_TAGS[[#This Row],[INITIAL_TAG1]:[INITIAL_TAG2]])</f>
        <v>BB1FM001_START_STOP</v>
      </c>
      <c r="K484" s="280" t="str">
        <f>TRIM(TRIM(_INSTRUMENT_TAGS[[#This Row],[DESC1]])&amp; " " &amp;TRIM(_INSTRUMENT_TAGS[[#This Row],[DESC2]]) &amp; " " &amp; TRIM(_INSTRUMENT_TAGS[[#This Row],[DESC3]]))</f>
        <v>BOTTOM ASH SIEVE FEED START/STOP</v>
      </c>
    </row>
    <row r="485" spans="1:11" x14ac:dyDescent="0.4">
      <c r="A485" s="280" t="s">
        <v>819</v>
      </c>
      <c r="C485" s="280" t="s">
        <v>2136</v>
      </c>
      <c r="D485" s="281"/>
      <c r="E485" s="280" t="str">
        <f>_xlfn.CONCAT(_INSTRUMENT_TAGS[[#This Row],[INITIAL_TAG1]:[INITIAL_TAG2]])</f>
        <v>BB1FL650</v>
      </c>
      <c r="F485" s="280" t="str">
        <f>TRIM(UPPER( MID(_INSTRUMENT_TAGS[[#This Row],[INITIAL_DESC]],1,25)))</f>
        <v>FUEL SILO DUST FILTER</v>
      </c>
      <c r="G485" s="280" t="str">
        <f>TRIM(UPPER( MID(_INSTRUMENT_TAGS[[#This Row],[INITIAL_DESC]],26,25)))</f>
        <v>CONTROL BOX FEED</v>
      </c>
      <c r="H485" s="280" t="str">
        <f xml:space="preserve"> TRIM(UPPER( MID(_INSTRUMENT_TAGS[[#This Row],[INITIAL_DESC]],51,25)))</f>
        <v/>
      </c>
      <c r="I485" s="281"/>
      <c r="J485" s="280" t="str">
        <f>_xlfn.CONCAT(_INSTRUMENT_TAGS[[#This Row],[INITIAL_TAG1]:[INITIAL_TAG2]])</f>
        <v>BB1FL650</v>
      </c>
      <c r="K485" s="280" t="str">
        <f>TRIM(TRIM(_INSTRUMENT_TAGS[[#This Row],[DESC1]])&amp; " " &amp;TRIM(_INSTRUMENT_TAGS[[#This Row],[DESC2]]) &amp; " " &amp; TRIM(_INSTRUMENT_TAGS[[#This Row],[DESC3]]))</f>
        <v>FUEL SILO DUST FILTER CONTROL BOX FEED</v>
      </c>
    </row>
    <row r="486" spans="1:11" x14ac:dyDescent="0.4">
      <c r="A486" s="280" t="s">
        <v>834</v>
      </c>
      <c r="C486" s="280" t="s">
        <v>835</v>
      </c>
      <c r="D486" s="281"/>
      <c r="E486" s="280" t="str">
        <f>_xlfn.CONCAT(_INSTRUMENT_TAGS[[#This Row],[INITIAL_TAG1]:[INITIAL_TAG2]])</f>
        <v>BB1EH662</v>
      </c>
      <c r="F486" s="280" t="str">
        <f>TRIM(UPPER( MID(_INSTRUMENT_TAGS[[#This Row],[INITIAL_DESC]],1,25)))</f>
        <v>HEATER FOR SLIPRING UNIT</v>
      </c>
      <c r="G486" s="280" t="str">
        <f>TRIM(UPPER( MID(_INSTRUMENT_TAGS[[#This Row],[INITIAL_DESC]],26,25)))</f>
        <v/>
      </c>
      <c r="H486" s="280" t="str">
        <f xml:space="preserve"> TRIM(UPPER( MID(_INSTRUMENT_TAGS[[#This Row],[INITIAL_DESC]],51,25)))</f>
        <v/>
      </c>
      <c r="I486" s="281"/>
      <c r="J486" s="280" t="str">
        <f>_xlfn.CONCAT(_INSTRUMENT_TAGS[[#This Row],[INITIAL_TAG1]:[INITIAL_TAG2]])</f>
        <v>BB1EH662</v>
      </c>
      <c r="K486" s="280" t="str">
        <f>TRIM(TRIM(_INSTRUMENT_TAGS[[#This Row],[DESC1]])&amp; " " &amp;TRIM(_INSTRUMENT_TAGS[[#This Row],[DESC2]]) &amp; " " &amp; TRIM(_INSTRUMENT_TAGS[[#This Row],[DESC3]]))</f>
        <v>HEATER FOR SLIPRING UNIT</v>
      </c>
    </row>
    <row r="487" spans="1:11" x14ac:dyDescent="0.4">
      <c r="A487" s="280" t="s">
        <v>2137</v>
      </c>
      <c r="C487" s="280" t="s">
        <v>2138</v>
      </c>
      <c r="D487" s="281"/>
      <c r="E487" s="280" t="str">
        <f>_xlfn.CONCAT(_INSTRUMENT_TAGS[[#This Row],[INITIAL_TAG1]:[INITIAL_TAG2]])</f>
        <v>&lt;005&gt;</v>
      </c>
      <c r="F487" s="280" t="str">
        <f>TRIM(UPPER( MID(_INSTRUMENT_TAGS[[#This Row],[INITIAL_DESC]],1,25)))</f>
        <v>SAND TRANSMITTER</v>
      </c>
      <c r="G487" s="280" t="str">
        <f>TRIM(UPPER( MID(_INSTRUMENT_TAGS[[#This Row],[INITIAL_DESC]],26,25)))</f>
        <v>230 VAC FEED</v>
      </c>
      <c r="H487" s="280" t="str">
        <f xml:space="preserve"> TRIM(UPPER( MID(_INSTRUMENT_TAGS[[#This Row],[INITIAL_DESC]],51,25)))</f>
        <v/>
      </c>
      <c r="I487" s="281"/>
      <c r="J487" s="280" t="str">
        <f>_xlfn.CONCAT(_INSTRUMENT_TAGS[[#This Row],[INITIAL_TAG1]:[INITIAL_TAG2]])</f>
        <v>&lt;005&gt;</v>
      </c>
      <c r="K487" s="280" t="str">
        <f>TRIM(TRIM(_INSTRUMENT_TAGS[[#This Row],[DESC1]])&amp; " " &amp;TRIM(_INSTRUMENT_TAGS[[#This Row],[DESC2]]) &amp; " " &amp; TRIM(_INSTRUMENT_TAGS[[#This Row],[DESC3]]))</f>
        <v>SAND TRANSMITTER 230 VAC FEED</v>
      </c>
    </row>
    <row r="488" spans="1:11" x14ac:dyDescent="0.4">
      <c r="A488" s="280" t="s">
        <v>1082</v>
      </c>
      <c r="C488" s="280" t="s">
        <v>1083</v>
      </c>
      <c r="D488" s="281"/>
      <c r="E488" s="280" t="str">
        <f>_xlfn.CONCAT(_INSTRUMENT_TAGS[[#This Row],[INITIAL_TAG1]:[INITIAL_TAG2]])</f>
        <v>BB1DR400</v>
      </c>
      <c r="F488" s="280" t="str">
        <f>TRIM(UPPER( MID(_INSTRUMENT_TAGS[[#This Row],[INITIAL_DESC]],1,25)))</f>
        <v>COMPRESSOR 1 DRYER</v>
      </c>
      <c r="G488" s="280" t="str">
        <f>TRIM(UPPER( MID(_INSTRUMENT_TAGS[[#This Row],[INITIAL_DESC]],26,25)))</f>
        <v/>
      </c>
      <c r="H488" s="280" t="str">
        <f xml:space="preserve"> TRIM(UPPER( MID(_INSTRUMENT_TAGS[[#This Row],[INITIAL_DESC]],51,25)))</f>
        <v/>
      </c>
      <c r="I488" s="281"/>
      <c r="J488" s="280" t="str">
        <f>_xlfn.CONCAT(_INSTRUMENT_TAGS[[#This Row],[INITIAL_TAG1]:[INITIAL_TAG2]])</f>
        <v>BB1DR400</v>
      </c>
      <c r="K488" s="280" t="str">
        <f>TRIM(TRIM(_INSTRUMENT_TAGS[[#This Row],[DESC1]])&amp; " " &amp;TRIM(_INSTRUMENT_TAGS[[#This Row],[DESC2]]) &amp; " " &amp; TRIM(_INSTRUMENT_TAGS[[#This Row],[DESC3]]))</f>
        <v>COMPRESSOR 1 DRYER</v>
      </c>
    </row>
    <row r="489" spans="1:11" x14ac:dyDescent="0.4">
      <c r="A489" s="280" t="s">
        <v>1084</v>
      </c>
      <c r="C489" s="280" t="s">
        <v>1085</v>
      </c>
      <c r="D489" s="281"/>
      <c r="E489" s="280" t="str">
        <f>_xlfn.CONCAT(_INSTRUMENT_TAGS[[#This Row],[INITIAL_TAG1]:[INITIAL_TAG2]])</f>
        <v>BB1DR401</v>
      </c>
      <c r="F489" s="280" t="str">
        <f>TRIM(UPPER( MID(_INSTRUMENT_TAGS[[#This Row],[INITIAL_DESC]],1,25)))</f>
        <v>COMPRESSOR 2 DRYER</v>
      </c>
      <c r="G489" s="280" t="str">
        <f>TRIM(UPPER( MID(_INSTRUMENT_TAGS[[#This Row],[INITIAL_DESC]],26,25)))</f>
        <v/>
      </c>
      <c r="H489" s="280" t="str">
        <f xml:space="preserve"> TRIM(UPPER( MID(_INSTRUMENT_TAGS[[#This Row],[INITIAL_DESC]],51,25)))</f>
        <v/>
      </c>
      <c r="I489" s="281"/>
      <c r="J489" s="280" t="str">
        <f>_xlfn.CONCAT(_INSTRUMENT_TAGS[[#This Row],[INITIAL_TAG1]:[INITIAL_TAG2]])</f>
        <v>BB1DR401</v>
      </c>
      <c r="K489" s="280" t="str">
        <f>TRIM(TRIM(_INSTRUMENT_TAGS[[#This Row],[DESC1]])&amp; " " &amp;TRIM(_INSTRUMENT_TAGS[[#This Row],[DESC2]]) &amp; " " &amp; TRIM(_INSTRUMENT_TAGS[[#This Row],[DESC3]]))</f>
        <v>COMPRESSOR 2 DRYER</v>
      </c>
    </row>
    <row r="490" spans="1:11" x14ac:dyDescent="0.4">
      <c r="A490" s="280" t="s">
        <v>2139</v>
      </c>
      <c r="C490" s="280" t="s">
        <v>2140</v>
      </c>
      <c r="D490" s="281"/>
      <c r="E490" s="280" t="str">
        <f>_xlfn.CONCAT(_INSTRUMENT_TAGS[[#This Row],[INITIAL_TAG1]:[INITIAL_TAG2]])</f>
        <v>BB1CP002</v>
      </c>
      <c r="F490" s="280" t="str">
        <f>TRIM(UPPER( MID(_INSTRUMENT_TAGS[[#This Row],[INITIAL_DESC]],1,25)))</f>
        <v>SMOKE EXHAUST CABINET</v>
      </c>
      <c r="G490" s="280" t="str">
        <f>TRIM(UPPER( MID(_INSTRUMENT_TAGS[[#This Row],[INITIAL_DESC]],26,25)))</f>
        <v/>
      </c>
      <c r="H490" s="280" t="str">
        <f xml:space="preserve"> TRIM(UPPER( MID(_INSTRUMENT_TAGS[[#This Row],[INITIAL_DESC]],51,25)))</f>
        <v/>
      </c>
      <c r="I490" s="281"/>
      <c r="J490" s="280" t="str">
        <f>_xlfn.CONCAT(_INSTRUMENT_TAGS[[#This Row],[INITIAL_TAG1]:[INITIAL_TAG2]])</f>
        <v>BB1CP002</v>
      </c>
      <c r="K490" s="280" t="str">
        <f>TRIM(TRIM(_INSTRUMENT_TAGS[[#This Row],[DESC1]])&amp; " " &amp;TRIM(_INSTRUMENT_TAGS[[#This Row],[DESC2]]) &amp; " " &amp; TRIM(_INSTRUMENT_TAGS[[#This Row],[DESC3]]))</f>
        <v>SMOKE EXHAUST CABINET</v>
      </c>
    </row>
    <row r="491" spans="1:11" x14ac:dyDescent="0.4">
      <c r="A491" s="280" t="s">
        <v>935</v>
      </c>
      <c r="C491" s="280" t="s">
        <v>2141</v>
      </c>
      <c r="D491" s="281"/>
      <c r="E491" s="280" t="str">
        <f>_xlfn.CONCAT(_INSTRUMENT_TAGS[[#This Row],[INITIAL_TAG1]:[INITIAL_TAG2]])</f>
        <v>BB1FG300</v>
      </c>
      <c r="F491" s="280" t="str">
        <f>TRIM(UPPER( MID(_INSTRUMENT_TAGS[[#This Row],[INITIAL_DESC]],1,25)))</f>
        <v>ESP HARDWIRED SIGNALS</v>
      </c>
      <c r="G491" s="280" t="str">
        <f>TRIM(UPPER( MID(_INSTRUMENT_TAGS[[#This Row],[INITIAL_DESC]],26,25)))</f>
        <v>TO/FROM BOILER PLC</v>
      </c>
      <c r="H491" s="280" t="str">
        <f xml:space="preserve"> TRIM(UPPER( MID(_INSTRUMENT_TAGS[[#This Row],[INITIAL_DESC]],51,25)))</f>
        <v/>
      </c>
      <c r="I491" s="281"/>
      <c r="J491" s="280" t="str">
        <f>_xlfn.CONCAT(_INSTRUMENT_TAGS[[#This Row],[INITIAL_TAG1]:[INITIAL_TAG2]])</f>
        <v>BB1FG300</v>
      </c>
      <c r="K491" s="280" t="str">
        <f>TRIM(TRIM(_INSTRUMENT_TAGS[[#This Row],[DESC1]])&amp; " " &amp;TRIM(_INSTRUMENT_TAGS[[#This Row],[DESC2]]) &amp; " " &amp; TRIM(_INSTRUMENT_TAGS[[#This Row],[DESC3]]))</f>
        <v>ESP HARDWIRED SIGNALS TO/FROM BOILER PLC</v>
      </c>
    </row>
    <row r="492" spans="1:11" x14ac:dyDescent="0.4">
      <c r="A492" s="280" t="s">
        <v>935</v>
      </c>
      <c r="B492" s="280" t="s">
        <v>2142</v>
      </c>
      <c r="C492" s="280" t="s">
        <v>2143</v>
      </c>
      <c r="D492" s="281"/>
      <c r="E492" s="280" t="str">
        <f>_xlfn.CONCAT(_INSTRUMENT_TAGS[[#This Row],[INITIAL_TAG1]:[INITIAL_TAG2]])</f>
        <v>BB1FG300_ESP_COLLECTIVE_ALARM</v>
      </c>
      <c r="F492" s="280" t="str">
        <f>TRIM(UPPER( MID(_INSTRUMENT_TAGS[[#This Row],[INITIAL_DESC]],1,25)))</f>
        <v>ESP HARDWIRED SIGNALS</v>
      </c>
      <c r="G492" s="280" t="str">
        <f>TRIM(UPPER( MID(_INSTRUMENT_TAGS[[#This Row],[INITIAL_DESC]],26,25)))</f>
        <v>TO/FROM BOILER PLC</v>
      </c>
      <c r="H492" s="280" t="str">
        <f xml:space="preserve"> TRIM(UPPER( MID(_INSTRUMENT_TAGS[[#This Row],[INITIAL_DESC]],51,25)))</f>
        <v>ESP_COLLECTIVE_ALARM</v>
      </c>
      <c r="I492" s="281"/>
      <c r="J492" s="280" t="str">
        <f>_xlfn.CONCAT(_INSTRUMENT_TAGS[[#This Row],[INITIAL_TAG1]:[INITIAL_TAG2]])</f>
        <v>BB1FG300_ESP_COLLECTIVE_ALARM</v>
      </c>
      <c r="K492" s="280" t="str">
        <f>TRIM(TRIM(_INSTRUMENT_TAGS[[#This Row],[DESC1]])&amp; " " &amp;TRIM(_INSTRUMENT_TAGS[[#This Row],[DESC2]]) &amp; " " &amp; TRIM(_INSTRUMENT_TAGS[[#This Row],[DESC3]]))</f>
        <v>ESP HARDWIRED SIGNALS TO/FROM BOILER PLC ESP_COLLECTIVE_ALARM</v>
      </c>
    </row>
    <row r="493" spans="1:11" x14ac:dyDescent="0.4">
      <c r="A493" s="280" t="s">
        <v>935</v>
      </c>
      <c r="B493" s="280" t="s">
        <v>2144</v>
      </c>
      <c r="C493" s="280" t="s">
        <v>2145</v>
      </c>
      <c r="D493" s="281"/>
      <c r="E493" s="280" t="str">
        <f>_xlfn.CONCAT(_INSTRUMENT_TAGS[[#This Row],[INITIAL_TAG1]:[INITIAL_TAG2]])</f>
        <v>BB1FG300_ESP_COLLECTIVE_WARNING</v>
      </c>
      <c r="F493" s="280" t="str">
        <f>TRIM(UPPER( MID(_INSTRUMENT_TAGS[[#This Row],[INITIAL_DESC]],1,25)))</f>
        <v>ESP HARDWIRED SIGNALS</v>
      </c>
      <c r="G493" s="280" t="str">
        <f>TRIM(UPPER( MID(_INSTRUMENT_TAGS[[#This Row],[INITIAL_DESC]],26,25)))</f>
        <v>TO/FROM BOILER PLC</v>
      </c>
      <c r="H493" s="280" t="str">
        <f xml:space="preserve"> TRIM(UPPER( MID(_INSTRUMENT_TAGS[[#This Row],[INITIAL_DESC]],51,25)))</f>
        <v>ESP_COLLECTIVE_WARNING</v>
      </c>
      <c r="I493" s="281"/>
      <c r="J493" s="280" t="str">
        <f>_xlfn.CONCAT(_INSTRUMENT_TAGS[[#This Row],[INITIAL_TAG1]:[INITIAL_TAG2]])</f>
        <v>BB1FG300_ESP_COLLECTIVE_WARNING</v>
      </c>
      <c r="K493" s="280" t="str">
        <f>TRIM(TRIM(_INSTRUMENT_TAGS[[#This Row],[DESC1]])&amp; " " &amp;TRIM(_INSTRUMENT_TAGS[[#This Row],[DESC2]]) &amp; " " &amp; TRIM(_INSTRUMENT_TAGS[[#This Row],[DESC3]]))</f>
        <v>ESP HARDWIRED SIGNALS TO/FROM BOILER PLC ESP_COLLECTIVE_WARNING</v>
      </c>
    </row>
    <row r="494" spans="1:11" x14ac:dyDescent="0.4">
      <c r="A494" s="280" t="s">
        <v>935</v>
      </c>
      <c r="B494" s="280" t="s">
        <v>2146</v>
      </c>
      <c r="C494" s="280" t="s">
        <v>2147</v>
      </c>
      <c r="D494" s="281"/>
      <c r="E494" s="280" t="str">
        <f>_xlfn.CONCAT(_INSTRUMENT_TAGS[[#This Row],[INITIAL_TAG1]:[INITIAL_TAG2]])</f>
        <v>BB1FG300_ESP_IN_STANDBY</v>
      </c>
      <c r="F494" s="280" t="str">
        <f>TRIM(UPPER( MID(_INSTRUMENT_TAGS[[#This Row],[INITIAL_DESC]],1,25)))</f>
        <v>ESP HARDWIRED SIGNALS</v>
      </c>
      <c r="G494" s="280" t="str">
        <f>TRIM(UPPER( MID(_INSTRUMENT_TAGS[[#This Row],[INITIAL_DESC]],26,25)))</f>
        <v>TO/FROM BOILER PLC</v>
      </c>
      <c r="H494" s="280" t="str">
        <f xml:space="preserve"> TRIM(UPPER( MID(_INSTRUMENT_TAGS[[#This Row],[INITIAL_DESC]],51,25)))</f>
        <v>ESP_IN_STANDBY</v>
      </c>
      <c r="I494" s="281"/>
      <c r="J494" s="280" t="str">
        <f>_xlfn.CONCAT(_INSTRUMENT_TAGS[[#This Row],[INITIAL_TAG1]:[INITIAL_TAG2]])</f>
        <v>BB1FG300_ESP_IN_STANDBY</v>
      </c>
      <c r="K494" s="280" t="str">
        <f>TRIM(TRIM(_INSTRUMENT_TAGS[[#This Row],[DESC1]])&amp; " " &amp;TRIM(_INSTRUMENT_TAGS[[#This Row],[DESC2]]) &amp; " " &amp; TRIM(_INSTRUMENT_TAGS[[#This Row],[DESC3]]))</f>
        <v>ESP HARDWIRED SIGNALS TO/FROM BOILER PLC ESP_IN_STANDBY</v>
      </c>
    </row>
    <row r="495" spans="1:11" x14ac:dyDescent="0.4">
      <c r="A495" s="280" t="s">
        <v>935</v>
      </c>
      <c r="B495" s="280" t="s">
        <v>2148</v>
      </c>
      <c r="C495" s="280" t="s">
        <v>2149</v>
      </c>
      <c r="D495" s="281"/>
      <c r="E495" s="280" t="str">
        <f>_xlfn.CONCAT(_INSTRUMENT_TAGS[[#This Row],[INITIAL_TAG1]:[INITIAL_TAG2]])</f>
        <v>BB1FG300_ESP_IN_OPERATION</v>
      </c>
      <c r="F495" s="280" t="str">
        <f>TRIM(UPPER( MID(_INSTRUMENT_TAGS[[#This Row],[INITIAL_DESC]],1,25)))</f>
        <v>ESP HARDWIRED SIGNALS</v>
      </c>
      <c r="G495" s="280" t="str">
        <f>TRIM(UPPER( MID(_INSTRUMENT_TAGS[[#This Row],[INITIAL_DESC]],26,25)))</f>
        <v>TO/FROM BOILER PLC</v>
      </c>
      <c r="H495" s="280" t="str">
        <f xml:space="preserve"> TRIM(UPPER( MID(_INSTRUMENT_TAGS[[#This Row],[INITIAL_DESC]],51,25)))</f>
        <v>ESP_IN_OPERATION</v>
      </c>
      <c r="I495" s="281"/>
      <c r="J495" s="280" t="str">
        <f>_xlfn.CONCAT(_INSTRUMENT_TAGS[[#This Row],[INITIAL_TAG1]:[INITIAL_TAG2]])</f>
        <v>BB1FG300_ESP_IN_OPERATION</v>
      </c>
      <c r="K495" s="280" t="str">
        <f>TRIM(TRIM(_INSTRUMENT_TAGS[[#This Row],[DESC1]])&amp; " " &amp;TRIM(_INSTRUMENT_TAGS[[#This Row],[DESC2]]) &amp; " " &amp; TRIM(_INSTRUMENT_TAGS[[#This Row],[DESC3]]))</f>
        <v>ESP HARDWIRED SIGNALS TO/FROM BOILER PLC ESP_IN_OPERATION</v>
      </c>
    </row>
    <row r="496" spans="1:11" x14ac:dyDescent="0.4">
      <c r="A496" s="280" t="s">
        <v>935</v>
      </c>
      <c r="B496" s="280" t="s">
        <v>2150</v>
      </c>
      <c r="C496" s="280" t="s">
        <v>2151</v>
      </c>
      <c r="D496" s="281"/>
      <c r="E496" s="280" t="str">
        <f>_xlfn.CONCAT(_INSTRUMENT_TAGS[[#This Row],[INITIAL_TAG1]:[INITIAL_TAG2]])</f>
        <v>BB1FG300_ESP_SPARE_DI1</v>
      </c>
      <c r="F496" s="280" t="str">
        <f>TRIM(UPPER( MID(_INSTRUMENT_TAGS[[#This Row],[INITIAL_DESC]],1,25)))</f>
        <v>ESP HARDWIRED SIGNALS</v>
      </c>
      <c r="G496" s="280" t="str">
        <f>TRIM(UPPER( MID(_INSTRUMENT_TAGS[[#This Row],[INITIAL_DESC]],26,25)))</f>
        <v>TO/FROM BOILER PLC</v>
      </c>
      <c r="H496" s="280" t="str">
        <f xml:space="preserve"> TRIM(UPPER( MID(_INSTRUMENT_TAGS[[#This Row],[INITIAL_DESC]],51,25)))</f>
        <v>ESP_SPARE_DI1</v>
      </c>
      <c r="I496" s="281"/>
      <c r="J496" s="280" t="str">
        <f>_xlfn.CONCAT(_INSTRUMENT_TAGS[[#This Row],[INITIAL_TAG1]:[INITIAL_TAG2]])</f>
        <v>BB1FG300_ESP_SPARE_DI1</v>
      </c>
      <c r="K496" s="280" t="str">
        <f>TRIM(TRIM(_INSTRUMENT_TAGS[[#This Row],[DESC1]])&amp; " " &amp;TRIM(_INSTRUMENT_TAGS[[#This Row],[DESC2]]) &amp; " " &amp; TRIM(_INSTRUMENT_TAGS[[#This Row],[DESC3]]))</f>
        <v>ESP HARDWIRED SIGNALS TO/FROM BOILER PLC ESP_SPARE_DI1</v>
      </c>
    </row>
    <row r="497" spans="1:11" x14ac:dyDescent="0.4">
      <c r="A497" s="280" t="s">
        <v>935</v>
      </c>
      <c r="B497" s="280" t="s">
        <v>2152</v>
      </c>
      <c r="C497" s="280" t="s">
        <v>2153</v>
      </c>
      <c r="D497" s="281"/>
      <c r="E497" s="280" t="str">
        <f>_xlfn.CONCAT(_INSTRUMENT_TAGS[[#This Row],[INITIAL_TAG1]:[INITIAL_TAG2]])</f>
        <v>BB1FG300_ESP_SPARE_DI2</v>
      </c>
      <c r="F497" s="280" t="str">
        <f>TRIM(UPPER( MID(_INSTRUMENT_TAGS[[#This Row],[INITIAL_DESC]],1,25)))</f>
        <v>ESP HARDWIRED SIGNALS</v>
      </c>
      <c r="G497" s="280" t="str">
        <f>TRIM(UPPER( MID(_INSTRUMENT_TAGS[[#This Row],[INITIAL_DESC]],26,25)))</f>
        <v>TO/FROM BOILER PLC</v>
      </c>
      <c r="H497" s="280" t="str">
        <f xml:space="preserve"> TRIM(UPPER( MID(_INSTRUMENT_TAGS[[#This Row],[INITIAL_DESC]],51,25)))</f>
        <v>ESP_SPARE_DI2</v>
      </c>
      <c r="I497" s="281"/>
      <c r="J497" s="280" t="str">
        <f>_xlfn.CONCAT(_INSTRUMENT_TAGS[[#This Row],[INITIAL_TAG1]:[INITIAL_TAG2]])</f>
        <v>BB1FG300_ESP_SPARE_DI2</v>
      </c>
      <c r="K497" s="280" t="str">
        <f>TRIM(TRIM(_INSTRUMENT_TAGS[[#This Row],[DESC1]])&amp; " " &amp;TRIM(_INSTRUMENT_TAGS[[#This Row],[DESC2]]) &amp; " " &amp; TRIM(_INSTRUMENT_TAGS[[#This Row],[DESC3]]))</f>
        <v>ESP HARDWIRED SIGNALS TO/FROM BOILER PLC ESP_SPARE_DI2</v>
      </c>
    </row>
    <row r="498" spans="1:11" x14ac:dyDescent="0.4">
      <c r="A498" s="280" t="s">
        <v>935</v>
      </c>
      <c r="B498" s="280" t="s">
        <v>2154</v>
      </c>
      <c r="C498" s="280" t="s">
        <v>2155</v>
      </c>
      <c r="D498" s="281"/>
      <c r="E498" s="280" t="str">
        <f>_xlfn.CONCAT(_INSTRUMENT_TAGS[[#This Row],[INITIAL_TAG1]:[INITIAL_TAG2]])</f>
        <v>BB1FG300_ESP_SPARE_DI3</v>
      </c>
      <c r="F498" s="280" t="str">
        <f>TRIM(UPPER( MID(_INSTRUMENT_TAGS[[#This Row],[INITIAL_DESC]],1,25)))</f>
        <v>ESP HARDWIRED SIGNALS</v>
      </c>
      <c r="G498" s="280" t="str">
        <f>TRIM(UPPER( MID(_INSTRUMENT_TAGS[[#This Row],[INITIAL_DESC]],26,25)))</f>
        <v>TO/FROM BOILER PLC</v>
      </c>
      <c r="H498" s="280" t="str">
        <f xml:space="preserve"> TRIM(UPPER( MID(_INSTRUMENT_TAGS[[#This Row],[INITIAL_DESC]],51,25)))</f>
        <v>ESP_SPARE_DI3</v>
      </c>
      <c r="I498" s="281"/>
      <c r="J498" s="280" t="str">
        <f>_xlfn.CONCAT(_INSTRUMENT_TAGS[[#This Row],[INITIAL_TAG1]:[INITIAL_TAG2]])</f>
        <v>BB1FG300_ESP_SPARE_DI3</v>
      </c>
      <c r="K498" s="280" t="str">
        <f>TRIM(TRIM(_INSTRUMENT_TAGS[[#This Row],[DESC1]])&amp; " " &amp;TRIM(_INSTRUMENT_TAGS[[#This Row],[DESC2]]) &amp; " " &amp; TRIM(_INSTRUMENT_TAGS[[#This Row],[DESC3]]))</f>
        <v>ESP HARDWIRED SIGNALS TO/FROM BOILER PLC ESP_SPARE_DI3</v>
      </c>
    </row>
    <row r="499" spans="1:11" x14ac:dyDescent="0.4">
      <c r="A499" s="280" t="s">
        <v>935</v>
      </c>
      <c r="B499" s="280" t="s">
        <v>2156</v>
      </c>
      <c r="C499" s="280" t="s">
        <v>2157</v>
      </c>
      <c r="D499" s="281"/>
      <c r="E499" s="280" t="str">
        <f>_xlfn.CONCAT(_INSTRUMENT_TAGS[[#This Row],[INITIAL_TAG1]:[INITIAL_TAG2]])</f>
        <v>BB1FG300_ESP_SPARE_DI4</v>
      </c>
      <c r="F499" s="280" t="str">
        <f>TRIM(UPPER( MID(_INSTRUMENT_TAGS[[#This Row],[INITIAL_DESC]],1,25)))</f>
        <v>ESP HARDWIRED SIGNALS</v>
      </c>
      <c r="G499" s="280" t="str">
        <f>TRIM(UPPER( MID(_INSTRUMENT_TAGS[[#This Row],[INITIAL_DESC]],26,25)))</f>
        <v>TO/FROM BOILER PLC</v>
      </c>
      <c r="H499" s="280" t="str">
        <f xml:space="preserve"> TRIM(UPPER( MID(_INSTRUMENT_TAGS[[#This Row],[INITIAL_DESC]],51,25)))</f>
        <v>ESP_SPARE_DI4</v>
      </c>
      <c r="I499" s="281"/>
      <c r="J499" s="280" t="str">
        <f>_xlfn.CONCAT(_INSTRUMENT_TAGS[[#This Row],[INITIAL_TAG1]:[INITIAL_TAG2]])</f>
        <v>BB1FG300_ESP_SPARE_DI4</v>
      </c>
      <c r="K499" s="280" t="str">
        <f>TRIM(TRIM(_INSTRUMENT_TAGS[[#This Row],[DESC1]])&amp; " " &amp;TRIM(_INSTRUMENT_TAGS[[#This Row],[DESC2]]) &amp; " " &amp; TRIM(_INSTRUMENT_TAGS[[#This Row],[DESC3]]))</f>
        <v>ESP HARDWIRED SIGNALS TO/FROM BOILER PLC ESP_SPARE_DI4</v>
      </c>
    </row>
    <row r="500" spans="1:11" x14ac:dyDescent="0.4">
      <c r="A500" s="280" t="s">
        <v>935</v>
      </c>
      <c r="B500" s="280" t="s">
        <v>2158</v>
      </c>
      <c r="C500" s="280" t="s">
        <v>2159</v>
      </c>
      <c r="D500" s="281"/>
      <c r="E500" s="280" t="str">
        <f>_xlfn.CONCAT(_INSTRUMENT_TAGS[[#This Row],[INITIAL_TAG1]:[INITIAL_TAG2]])</f>
        <v>BB1FG300_ESP_EXT_RELEASE_FILTER</v>
      </c>
      <c r="F500" s="280" t="str">
        <f>TRIM(UPPER( MID(_INSTRUMENT_TAGS[[#This Row],[INITIAL_DESC]],1,25)))</f>
        <v>ESP HARDWIRED SIGNALS</v>
      </c>
      <c r="G500" s="280" t="str">
        <f>TRIM(UPPER( MID(_INSTRUMENT_TAGS[[#This Row],[INITIAL_DESC]],26,25)))</f>
        <v>TO/FROM BOILER PLC</v>
      </c>
      <c r="H500" s="280" t="str">
        <f xml:space="preserve"> TRIM(UPPER( MID(_INSTRUMENT_TAGS[[#This Row],[INITIAL_DESC]],51,25)))</f>
        <v>ESP_EXT_RELEASE_FILTER</v>
      </c>
      <c r="I500" s="281"/>
      <c r="J500" s="280" t="str">
        <f>_xlfn.CONCAT(_INSTRUMENT_TAGS[[#This Row],[INITIAL_TAG1]:[INITIAL_TAG2]])</f>
        <v>BB1FG300_ESP_EXT_RELEASE_FILTER</v>
      </c>
      <c r="K500" s="280" t="str">
        <f>TRIM(TRIM(_INSTRUMENT_TAGS[[#This Row],[DESC1]])&amp; " " &amp;TRIM(_INSTRUMENT_TAGS[[#This Row],[DESC2]]) &amp; " " &amp; TRIM(_INSTRUMENT_TAGS[[#This Row],[DESC3]]))</f>
        <v>ESP HARDWIRED SIGNALS TO/FROM BOILER PLC ESP_EXT_RELEASE_FILTER</v>
      </c>
    </row>
    <row r="501" spans="1:11" x14ac:dyDescent="0.4">
      <c r="A501" s="280" t="s">
        <v>935</v>
      </c>
      <c r="B501" s="280" t="s">
        <v>2160</v>
      </c>
      <c r="C501" s="280" t="s">
        <v>2161</v>
      </c>
      <c r="D501" s="281"/>
      <c r="E501" s="280" t="str">
        <f>_xlfn.CONCAT(_INSTRUMENT_TAGS[[#This Row],[INITIAL_TAG1]:[INITIAL_TAG2]])</f>
        <v>BB1FG300_ESP_SPARE_DO1</v>
      </c>
      <c r="F501" s="280" t="str">
        <f>TRIM(UPPER( MID(_INSTRUMENT_TAGS[[#This Row],[INITIAL_DESC]],1,25)))</f>
        <v>ESP HARDWIRED SIGNALS</v>
      </c>
      <c r="G501" s="280" t="str">
        <f>TRIM(UPPER( MID(_INSTRUMENT_TAGS[[#This Row],[INITIAL_DESC]],26,25)))</f>
        <v>TO/FROM BOILER PLC</v>
      </c>
      <c r="H501" s="280" t="str">
        <f xml:space="preserve"> TRIM(UPPER( MID(_INSTRUMENT_TAGS[[#This Row],[INITIAL_DESC]],51,25)))</f>
        <v>ESP_SPARE_DO1</v>
      </c>
      <c r="I501" s="281"/>
      <c r="J501" s="280" t="str">
        <f>_xlfn.CONCAT(_INSTRUMENT_TAGS[[#This Row],[INITIAL_TAG1]:[INITIAL_TAG2]])</f>
        <v>BB1FG300_ESP_SPARE_DO1</v>
      </c>
      <c r="K501" s="280" t="str">
        <f>TRIM(TRIM(_INSTRUMENT_TAGS[[#This Row],[DESC1]])&amp; " " &amp;TRIM(_INSTRUMENT_TAGS[[#This Row],[DESC2]]) &amp; " " &amp; TRIM(_INSTRUMENT_TAGS[[#This Row],[DESC3]]))</f>
        <v>ESP HARDWIRED SIGNALS TO/FROM BOILER PLC ESP_SPARE_DO1</v>
      </c>
    </row>
    <row r="502" spans="1:11" x14ac:dyDescent="0.4">
      <c r="A502" s="280" t="s">
        <v>935</v>
      </c>
      <c r="B502" s="280" t="s">
        <v>2162</v>
      </c>
      <c r="C502" s="280" t="s">
        <v>2163</v>
      </c>
      <c r="D502" s="281"/>
      <c r="E502" s="280" t="str">
        <f>_xlfn.CONCAT(_INSTRUMENT_TAGS[[#This Row],[INITIAL_TAG1]:[INITIAL_TAG2]])</f>
        <v>BB1FG300_ESP_SPARE_DO2</v>
      </c>
      <c r="F502" s="280" t="str">
        <f>TRIM(UPPER( MID(_INSTRUMENT_TAGS[[#This Row],[INITIAL_DESC]],1,25)))</f>
        <v>ESP HARDWIRED SIGNALS</v>
      </c>
      <c r="G502" s="280" t="str">
        <f>TRIM(UPPER( MID(_INSTRUMENT_TAGS[[#This Row],[INITIAL_DESC]],26,25)))</f>
        <v>TO/FROM BOILER PLC</v>
      </c>
      <c r="H502" s="280" t="str">
        <f xml:space="preserve"> TRIM(UPPER( MID(_INSTRUMENT_TAGS[[#This Row],[INITIAL_DESC]],51,25)))</f>
        <v>ESP_SPARE_DO2</v>
      </c>
      <c r="I502" s="281"/>
      <c r="J502" s="280" t="str">
        <f>_xlfn.CONCAT(_INSTRUMENT_TAGS[[#This Row],[INITIAL_TAG1]:[INITIAL_TAG2]])</f>
        <v>BB1FG300_ESP_SPARE_DO2</v>
      </c>
      <c r="K502" s="280" t="str">
        <f>TRIM(TRIM(_INSTRUMENT_TAGS[[#This Row],[DESC1]])&amp; " " &amp;TRIM(_INSTRUMENT_TAGS[[#This Row],[DESC2]]) &amp; " " &amp; TRIM(_INSTRUMENT_TAGS[[#This Row],[DESC3]]))</f>
        <v>ESP HARDWIRED SIGNALS TO/FROM BOILER PLC ESP_SPARE_DO2</v>
      </c>
    </row>
    <row r="503" spans="1:11" x14ac:dyDescent="0.4">
      <c r="A503" s="280" t="s">
        <v>935</v>
      </c>
      <c r="B503" s="280" t="s">
        <v>2164</v>
      </c>
      <c r="C503" s="280" t="s">
        <v>2165</v>
      </c>
      <c r="D503" s="281"/>
      <c r="E503" s="280" t="str">
        <f>_xlfn.CONCAT(_INSTRUMENT_TAGS[[#This Row],[INITIAL_TAG1]:[INITIAL_TAG2]])</f>
        <v>BB1FG300_ESP_SPARE_DO3</v>
      </c>
      <c r="F503" s="280" t="str">
        <f>TRIM(UPPER( MID(_INSTRUMENT_TAGS[[#This Row],[INITIAL_DESC]],1,25)))</f>
        <v>ESP HARDWIRED SIGNALS</v>
      </c>
      <c r="G503" s="280" t="str">
        <f>TRIM(UPPER( MID(_INSTRUMENT_TAGS[[#This Row],[INITIAL_DESC]],26,25)))</f>
        <v>TO/FROM BOILER PLC</v>
      </c>
      <c r="H503" s="280" t="str">
        <f xml:space="preserve"> TRIM(UPPER( MID(_INSTRUMENT_TAGS[[#This Row],[INITIAL_DESC]],51,25)))</f>
        <v>ESP_SPARE_DO3</v>
      </c>
      <c r="I503" s="281"/>
      <c r="J503" s="280" t="str">
        <f>_xlfn.CONCAT(_INSTRUMENT_TAGS[[#This Row],[INITIAL_TAG1]:[INITIAL_TAG2]])</f>
        <v>BB1FG300_ESP_SPARE_DO3</v>
      </c>
      <c r="K503" s="280" t="str">
        <f>TRIM(TRIM(_INSTRUMENT_TAGS[[#This Row],[DESC1]])&amp; " " &amp;TRIM(_INSTRUMENT_TAGS[[#This Row],[DESC2]]) &amp; " " &amp; TRIM(_INSTRUMENT_TAGS[[#This Row],[DESC3]]))</f>
        <v>ESP HARDWIRED SIGNALS TO/FROM BOILER PLC ESP_SPARE_DO3</v>
      </c>
    </row>
    <row r="504" spans="1:11" x14ac:dyDescent="0.4">
      <c r="A504" s="280" t="s">
        <v>935</v>
      </c>
      <c r="B504" s="280" t="s">
        <v>2166</v>
      </c>
      <c r="C504" s="280" t="s">
        <v>2167</v>
      </c>
      <c r="D504" s="281"/>
      <c r="E504" s="280" t="str">
        <f>_xlfn.CONCAT(_INSTRUMENT_TAGS[[#This Row],[INITIAL_TAG1]:[INITIAL_TAG2]])</f>
        <v>BB1FG300_ESP_SPARE_DO4</v>
      </c>
      <c r="F504" s="280" t="str">
        <f>TRIM(UPPER( MID(_INSTRUMENT_TAGS[[#This Row],[INITIAL_DESC]],1,25)))</f>
        <v>ESP HARDWIRED SIGNALS</v>
      </c>
      <c r="G504" s="280" t="str">
        <f>TRIM(UPPER( MID(_INSTRUMENT_TAGS[[#This Row],[INITIAL_DESC]],26,25)))</f>
        <v>TO/FROM BOILER PLC</v>
      </c>
      <c r="H504" s="280" t="str">
        <f xml:space="preserve"> TRIM(UPPER( MID(_INSTRUMENT_TAGS[[#This Row],[INITIAL_DESC]],51,25)))</f>
        <v>ESP_SPARE_DO4</v>
      </c>
      <c r="I504" s="281"/>
      <c r="J504" s="280" t="str">
        <f>_xlfn.CONCAT(_INSTRUMENT_TAGS[[#This Row],[INITIAL_TAG1]:[INITIAL_TAG2]])</f>
        <v>BB1FG300_ESP_SPARE_DO4</v>
      </c>
      <c r="K504" s="280" t="str">
        <f>TRIM(TRIM(_INSTRUMENT_TAGS[[#This Row],[DESC1]])&amp; " " &amp;TRIM(_INSTRUMENT_TAGS[[#This Row],[DESC2]]) &amp; " " &amp; TRIM(_INSTRUMENT_TAGS[[#This Row],[DESC3]]))</f>
        <v>ESP HARDWIRED SIGNALS TO/FROM BOILER PLC ESP_SPARE_DO4</v>
      </c>
    </row>
    <row r="505" spans="1:11" x14ac:dyDescent="0.4">
      <c r="A505" s="280" t="s">
        <v>935</v>
      </c>
      <c r="B505" s="280" t="s">
        <v>2168</v>
      </c>
      <c r="C505" s="280" t="s">
        <v>2169</v>
      </c>
      <c r="D505" s="281"/>
      <c r="E505" s="280" t="str">
        <f>_xlfn.CONCAT(_INSTRUMENT_TAGS[[#This Row],[INITIAL_TAG1]:[INITIAL_TAG2]])</f>
        <v>BB1FG300_ESP_SPARE_DO5</v>
      </c>
      <c r="F505" s="280" t="str">
        <f>TRIM(UPPER( MID(_INSTRUMENT_TAGS[[#This Row],[INITIAL_DESC]],1,25)))</f>
        <v>ESP HARDWIRED SIGNALS</v>
      </c>
      <c r="G505" s="280" t="str">
        <f>TRIM(UPPER( MID(_INSTRUMENT_TAGS[[#This Row],[INITIAL_DESC]],26,25)))</f>
        <v>TO/FROM BOILER PLC</v>
      </c>
      <c r="H505" s="280" t="str">
        <f xml:space="preserve"> TRIM(UPPER( MID(_INSTRUMENT_TAGS[[#This Row],[INITIAL_DESC]],51,25)))</f>
        <v>ESP_SPARE_DO5</v>
      </c>
      <c r="I505" s="281"/>
      <c r="J505" s="280" t="str">
        <f>_xlfn.CONCAT(_INSTRUMENT_TAGS[[#This Row],[INITIAL_TAG1]:[INITIAL_TAG2]])</f>
        <v>BB1FG300_ESP_SPARE_DO5</v>
      </c>
      <c r="K505" s="280" t="str">
        <f>TRIM(TRIM(_INSTRUMENT_TAGS[[#This Row],[DESC1]])&amp; " " &amp;TRIM(_INSTRUMENT_TAGS[[#This Row],[DESC2]]) &amp; " " &amp; TRIM(_INSTRUMENT_TAGS[[#This Row],[DESC3]]))</f>
        <v>ESP HARDWIRED SIGNALS TO/FROM BOILER PLC ESP_SPARE_DO5</v>
      </c>
    </row>
    <row r="506" spans="1:11" x14ac:dyDescent="0.4">
      <c r="A506" s="280" t="s">
        <v>558</v>
      </c>
      <c r="C506" s="280" t="s">
        <v>2170</v>
      </c>
      <c r="D506" s="281"/>
      <c r="E506" s="280" t="str">
        <f>_xlfn.CONCAT(_INSTRUMENT_TAGS[[#This Row],[INITIAL_TAG1]:[INITIAL_TAG2]])</f>
        <v>BB1SI400</v>
      </c>
      <c r="F506" s="280" t="str">
        <f>TRIM(UPPER( MID(_INSTRUMENT_TAGS[[#This Row],[INITIAL_DESC]],1,25)))</f>
        <v>PRIMARY AIR FAN</v>
      </c>
      <c r="G506" s="280" t="str">
        <f>TRIM(UPPER( MID(_INSTRUMENT_TAGS[[#This Row],[INITIAL_DESC]],26,25)))</f>
        <v>SAFETY INTERLOCK</v>
      </c>
      <c r="H506" s="280" t="str">
        <f xml:space="preserve"> TRIM(UPPER( MID(_INSTRUMENT_TAGS[[#This Row],[INITIAL_DESC]],51,25)))</f>
        <v/>
      </c>
      <c r="I506" s="281"/>
      <c r="J506" s="280" t="str">
        <f>_xlfn.CONCAT(_INSTRUMENT_TAGS[[#This Row],[INITIAL_TAG1]:[INITIAL_TAG2]])</f>
        <v>BB1SI400</v>
      </c>
      <c r="K506" s="280" t="str">
        <f>TRIM(TRIM(_INSTRUMENT_TAGS[[#This Row],[DESC1]])&amp; " " &amp;TRIM(_INSTRUMENT_TAGS[[#This Row],[DESC2]]) &amp; " " &amp; TRIM(_INSTRUMENT_TAGS[[#This Row],[DESC3]]))</f>
        <v>PRIMARY AIR FAN SAFETY INTERLOCK</v>
      </c>
    </row>
    <row r="507" spans="1:11" x14ac:dyDescent="0.4">
      <c r="A507" s="280" t="s">
        <v>562</v>
      </c>
      <c r="C507" s="280" t="s">
        <v>2171</v>
      </c>
      <c r="D507" s="281"/>
      <c r="E507" s="280" t="str">
        <f>_xlfn.CONCAT(_INSTRUMENT_TAGS[[#This Row],[INITIAL_TAG1]:[INITIAL_TAG2]])</f>
        <v>BB1SI401</v>
      </c>
      <c r="F507" s="280" t="str">
        <f>TRIM(UPPER( MID(_INSTRUMENT_TAGS[[#This Row],[INITIAL_DESC]],1,25)))</f>
        <v>SECONDARY AIR FAN</v>
      </c>
      <c r="G507" s="280" t="str">
        <f>TRIM(UPPER( MID(_INSTRUMENT_TAGS[[#This Row],[INITIAL_DESC]],26,25)))</f>
        <v>SAFETY INTERLOCK</v>
      </c>
      <c r="H507" s="280" t="str">
        <f xml:space="preserve"> TRIM(UPPER( MID(_INSTRUMENT_TAGS[[#This Row],[INITIAL_DESC]],51,25)))</f>
        <v/>
      </c>
      <c r="I507" s="281"/>
      <c r="J507" s="280" t="str">
        <f>_xlfn.CONCAT(_INSTRUMENT_TAGS[[#This Row],[INITIAL_TAG1]:[INITIAL_TAG2]])</f>
        <v>BB1SI401</v>
      </c>
      <c r="K507" s="280" t="str">
        <f>TRIM(TRIM(_INSTRUMENT_TAGS[[#This Row],[DESC1]])&amp; " " &amp;TRIM(_INSTRUMENT_TAGS[[#This Row],[DESC2]]) &amp; " " &amp; TRIM(_INSTRUMENT_TAGS[[#This Row],[DESC3]]))</f>
        <v>SECONDARY AIR FAN SAFETY INTERLOCK</v>
      </c>
    </row>
    <row r="508" spans="1:11" x14ac:dyDescent="0.4">
      <c r="A508" s="280" t="s">
        <v>1363</v>
      </c>
      <c r="C508" s="280" t="s">
        <v>2172</v>
      </c>
      <c r="D508" s="281"/>
      <c r="E508" s="280" t="str">
        <f>_xlfn.CONCAT(_INSTRUMENT_TAGS[[#This Row],[INITIAL_TAG1]:[INITIAL_TAG2]])</f>
        <v>BB1SI603</v>
      </c>
      <c r="F508" s="280" t="str">
        <f>TRIM(UPPER( MID(_INSTRUMENT_TAGS[[#This Row],[INITIAL_DESC]],1,25)))</f>
        <v>FUEL RECEPTION HYDRAULIC</v>
      </c>
      <c r="G508" s="280" t="str">
        <f>TRIM(UPPER( MID(_INSTRUMENT_TAGS[[#This Row],[INITIAL_DESC]],26,25)))</f>
        <v>UNIT 1, PUMP 1</v>
      </c>
      <c r="H508" s="280" t="str">
        <f xml:space="preserve"> TRIM(UPPER( MID(_INSTRUMENT_TAGS[[#This Row],[INITIAL_DESC]],51,25)))</f>
        <v>SAFETY INTERLOCK</v>
      </c>
      <c r="I508" s="281"/>
      <c r="J508" s="280" t="str">
        <f>_xlfn.CONCAT(_INSTRUMENT_TAGS[[#This Row],[INITIAL_TAG1]:[INITIAL_TAG2]])</f>
        <v>BB1SI603</v>
      </c>
      <c r="K508" s="280" t="str">
        <f>TRIM(TRIM(_INSTRUMENT_TAGS[[#This Row],[DESC1]])&amp; " " &amp;TRIM(_INSTRUMENT_TAGS[[#This Row],[DESC2]]) &amp; " " &amp; TRIM(_INSTRUMENT_TAGS[[#This Row],[DESC3]]))</f>
        <v>FUEL RECEPTION HYDRAULIC UNIT 1, PUMP 1 SAFETY INTERLOCK</v>
      </c>
    </row>
    <row r="509" spans="1:11" x14ac:dyDescent="0.4">
      <c r="A509" s="280" t="s">
        <v>1366</v>
      </c>
      <c r="C509" s="280" t="s">
        <v>2173</v>
      </c>
      <c r="D509" s="281"/>
      <c r="E509" s="280" t="str">
        <f>_xlfn.CONCAT(_INSTRUMENT_TAGS[[#This Row],[INITIAL_TAG1]:[INITIAL_TAG2]])</f>
        <v>BB1SI604</v>
      </c>
      <c r="F509" s="280" t="str">
        <f>TRIM(UPPER( MID(_INSTRUMENT_TAGS[[#This Row],[INITIAL_DESC]],1,25)))</f>
        <v>FUEL RECEPTION HYDRAULIC</v>
      </c>
      <c r="G509" s="280" t="str">
        <f>TRIM(UPPER( MID(_INSTRUMENT_TAGS[[#This Row],[INITIAL_DESC]],26,25)))</f>
        <v>UNIT 1, PUMP 2</v>
      </c>
      <c r="H509" s="280" t="str">
        <f xml:space="preserve"> TRIM(UPPER( MID(_INSTRUMENT_TAGS[[#This Row],[INITIAL_DESC]],51,25)))</f>
        <v>SAFETY INTERLOCK</v>
      </c>
      <c r="I509" s="281"/>
      <c r="J509" s="280" t="str">
        <f>_xlfn.CONCAT(_INSTRUMENT_TAGS[[#This Row],[INITIAL_TAG1]:[INITIAL_TAG2]])</f>
        <v>BB1SI604</v>
      </c>
      <c r="K509" s="280" t="str">
        <f>TRIM(TRIM(_INSTRUMENT_TAGS[[#This Row],[DESC1]])&amp; " " &amp;TRIM(_INSTRUMENT_TAGS[[#This Row],[DESC2]]) &amp; " " &amp; TRIM(_INSTRUMENT_TAGS[[#This Row],[DESC3]]))</f>
        <v>FUEL RECEPTION HYDRAULIC UNIT 1, PUMP 2 SAFETY INTERLOCK</v>
      </c>
    </row>
    <row r="510" spans="1:11" x14ac:dyDescent="0.4">
      <c r="A510" s="280" t="s">
        <v>1369</v>
      </c>
      <c r="C510" s="280" t="s">
        <v>2174</v>
      </c>
      <c r="D510" s="281"/>
      <c r="E510" s="280" t="str">
        <f>_xlfn.CONCAT(_INSTRUMENT_TAGS[[#This Row],[INITIAL_TAG1]:[INITIAL_TAG2]])</f>
        <v>BB1SI605</v>
      </c>
      <c r="F510" s="280" t="str">
        <f>TRIM(UPPER( MID(_INSTRUMENT_TAGS[[#This Row],[INITIAL_DESC]],1,25)))</f>
        <v>FUEL RECEPTION HYDRAULIC</v>
      </c>
      <c r="G510" s="280" t="str">
        <f>TRIM(UPPER( MID(_INSTRUMENT_TAGS[[#This Row],[INITIAL_DESC]],26,25)))</f>
        <v>UNIT 1, PUMP 3</v>
      </c>
      <c r="H510" s="280" t="str">
        <f xml:space="preserve"> TRIM(UPPER( MID(_INSTRUMENT_TAGS[[#This Row],[INITIAL_DESC]],51,25)))</f>
        <v>SAFETY INTERLOCK</v>
      </c>
      <c r="I510" s="281"/>
      <c r="J510" s="280" t="str">
        <f>_xlfn.CONCAT(_INSTRUMENT_TAGS[[#This Row],[INITIAL_TAG1]:[INITIAL_TAG2]])</f>
        <v>BB1SI605</v>
      </c>
      <c r="K510" s="280" t="str">
        <f>TRIM(TRIM(_INSTRUMENT_TAGS[[#This Row],[DESC1]])&amp; " " &amp;TRIM(_INSTRUMENT_TAGS[[#This Row],[DESC2]]) &amp; " " &amp; TRIM(_INSTRUMENT_TAGS[[#This Row],[DESC3]]))</f>
        <v>FUEL RECEPTION HYDRAULIC UNIT 1, PUMP 3 SAFETY INTERLOCK</v>
      </c>
    </row>
    <row r="511" spans="1:11" x14ac:dyDescent="0.4">
      <c r="A511" s="280" t="s">
        <v>1379</v>
      </c>
      <c r="C511" s="280" t="s">
        <v>2175</v>
      </c>
      <c r="D511" s="281"/>
      <c r="E511" s="280" t="str">
        <f>_xlfn.CONCAT(_INSTRUMENT_TAGS[[#This Row],[INITIAL_TAG1]:[INITIAL_TAG2]])</f>
        <v>BB1SI658</v>
      </c>
      <c r="F511" s="280" t="str">
        <f>TRIM(UPPER( MID(_INSTRUMENT_TAGS[[#This Row],[INITIAL_DESC]],1,25)))</f>
        <v>SCRAPER CONVEYOR 1</v>
      </c>
      <c r="G511" s="280" t="str">
        <f>TRIM(UPPER( MID(_INSTRUMENT_TAGS[[#This Row],[INITIAL_DESC]],26,25)))</f>
        <v>SAFETY INTERLOCK</v>
      </c>
      <c r="H511" s="280" t="str">
        <f xml:space="preserve"> TRIM(UPPER( MID(_INSTRUMENT_TAGS[[#This Row],[INITIAL_DESC]],51,25)))</f>
        <v/>
      </c>
      <c r="I511" s="281"/>
      <c r="J511" s="280" t="str">
        <f>_xlfn.CONCAT(_INSTRUMENT_TAGS[[#This Row],[INITIAL_TAG1]:[INITIAL_TAG2]])</f>
        <v>BB1SI658</v>
      </c>
      <c r="K511" s="280" t="str">
        <f>TRIM(TRIM(_INSTRUMENT_TAGS[[#This Row],[DESC1]])&amp; " " &amp;TRIM(_INSTRUMENT_TAGS[[#This Row],[DESC2]]) &amp; " " &amp; TRIM(_INSTRUMENT_TAGS[[#This Row],[DESC3]]))</f>
        <v>SCRAPER CONVEYOR 1 SAFETY INTERLOCK</v>
      </c>
    </row>
    <row r="512" spans="1:11" x14ac:dyDescent="0.4">
      <c r="A512" s="280" t="s">
        <v>1397</v>
      </c>
      <c r="C512" s="280" t="s">
        <v>2176</v>
      </c>
      <c r="D512" s="281"/>
      <c r="E512" s="280" t="str">
        <f>_xlfn.CONCAT(_INSTRUMENT_TAGS[[#This Row],[INITIAL_TAG1]:[INITIAL_TAG2]])</f>
        <v>BB1SI659</v>
      </c>
      <c r="F512" s="280" t="str">
        <f>TRIM(UPPER( MID(_INSTRUMENT_TAGS[[#This Row],[INITIAL_DESC]],1,25)))</f>
        <v>BELT CONVEYOR</v>
      </c>
      <c r="G512" s="280" t="str">
        <f>TRIM(UPPER( MID(_INSTRUMENT_TAGS[[#This Row],[INITIAL_DESC]],26,25)))</f>
        <v>SAFETY INTERLOCK</v>
      </c>
      <c r="H512" s="280" t="str">
        <f xml:space="preserve"> TRIM(UPPER( MID(_INSTRUMENT_TAGS[[#This Row],[INITIAL_DESC]],51,25)))</f>
        <v/>
      </c>
      <c r="I512" s="281"/>
      <c r="J512" s="280" t="str">
        <f>_xlfn.CONCAT(_INSTRUMENT_TAGS[[#This Row],[INITIAL_TAG1]:[INITIAL_TAG2]])</f>
        <v>BB1SI659</v>
      </c>
      <c r="K512" s="280" t="str">
        <f>TRIM(TRIM(_INSTRUMENT_TAGS[[#This Row],[DESC1]])&amp; " " &amp;TRIM(_INSTRUMENT_TAGS[[#This Row],[DESC2]]) &amp; " " &amp; TRIM(_INSTRUMENT_TAGS[[#This Row],[DESC3]]))</f>
        <v>BELT CONVEYOR SAFETY INTERLOCK</v>
      </c>
    </row>
    <row r="513" spans="1:11" x14ac:dyDescent="0.4">
      <c r="A513" s="280" t="s">
        <v>1410</v>
      </c>
      <c r="C513" s="280" t="s">
        <v>2177</v>
      </c>
      <c r="D513" s="281"/>
      <c r="E513" s="280" t="str">
        <f>_xlfn.CONCAT(_INSTRUMENT_TAGS[[#This Row],[INITIAL_TAG1]:[INITIAL_TAG2]])</f>
        <v>BB1SI675</v>
      </c>
      <c r="F513" s="280" t="str">
        <f>TRIM(UPPER( MID(_INSTRUMENT_TAGS[[#This Row],[INITIAL_DESC]],1,25)))</f>
        <v>DISC SCREEN DRIVE 1</v>
      </c>
      <c r="G513" s="280" t="str">
        <f>TRIM(UPPER( MID(_INSTRUMENT_TAGS[[#This Row],[INITIAL_DESC]],26,25)))</f>
        <v>SAFETY INTERLOCK</v>
      </c>
      <c r="H513" s="280" t="str">
        <f xml:space="preserve"> TRIM(UPPER( MID(_INSTRUMENT_TAGS[[#This Row],[INITIAL_DESC]],51,25)))</f>
        <v/>
      </c>
      <c r="I513" s="281"/>
      <c r="J513" s="280" t="str">
        <f>_xlfn.CONCAT(_INSTRUMENT_TAGS[[#This Row],[INITIAL_TAG1]:[INITIAL_TAG2]])</f>
        <v>BB1SI675</v>
      </c>
      <c r="K513" s="280" t="str">
        <f>TRIM(TRIM(_INSTRUMENT_TAGS[[#This Row],[DESC1]])&amp; " " &amp;TRIM(_INSTRUMENT_TAGS[[#This Row],[DESC2]]) &amp; " " &amp; TRIM(_INSTRUMENT_TAGS[[#This Row],[DESC3]]))</f>
        <v>DISC SCREEN DRIVE 1 SAFETY INTERLOCK</v>
      </c>
    </row>
    <row r="514" spans="1:11" x14ac:dyDescent="0.4">
      <c r="A514" s="280" t="s">
        <v>1414</v>
      </c>
      <c r="C514" s="280" t="s">
        <v>2178</v>
      </c>
      <c r="D514" s="281"/>
      <c r="E514" s="280" t="str">
        <f>_xlfn.CONCAT(_INSTRUMENT_TAGS[[#This Row],[INITIAL_TAG1]:[INITIAL_TAG2]])</f>
        <v>BB1SI676</v>
      </c>
      <c r="F514" s="280" t="str">
        <f>TRIM(UPPER( MID(_INSTRUMENT_TAGS[[#This Row],[INITIAL_DESC]],1,25)))</f>
        <v>DISC SCREEN DRIVE 2</v>
      </c>
      <c r="G514" s="280" t="str">
        <f>TRIM(UPPER( MID(_INSTRUMENT_TAGS[[#This Row],[INITIAL_DESC]],26,25)))</f>
        <v>SAFETY INTERLOCK</v>
      </c>
      <c r="H514" s="280" t="str">
        <f xml:space="preserve"> TRIM(UPPER( MID(_INSTRUMENT_TAGS[[#This Row],[INITIAL_DESC]],51,25)))</f>
        <v/>
      </c>
      <c r="I514" s="281"/>
      <c r="J514" s="280" t="str">
        <f>_xlfn.CONCAT(_INSTRUMENT_TAGS[[#This Row],[INITIAL_TAG1]:[INITIAL_TAG2]])</f>
        <v>BB1SI676</v>
      </c>
      <c r="K514" s="280" t="str">
        <f>TRIM(TRIM(_INSTRUMENT_TAGS[[#This Row],[DESC1]])&amp; " " &amp;TRIM(_INSTRUMENT_TAGS[[#This Row],[DESC2]]) &amp; " " &amp; TRIM(_INSTRUMENT_TAGS[[#This Row],[DESC3]]))</f>
        <v>DISC SCREEN DRIVE 2 SAFETY INTERLOCK</v>
      </c>
    </row>
    <row r="515" spans="1:11" x14ac:dyDescent="0.4">
      <c r="A515" s="280" t="s">
        <v>1419</v>
      </c>
      <c r="C515" s="280" t="s">
        <v>2179</v>
      </c>
      <c r="D515" s="281"/>
      <c r="E515" s="280" t="str">
        <f>_xlfn.CONCAT(_INSTRUMENT_TAGS[[#This Row],[INITIAL_TAG1]:[INITIAL_TAG2]])</f>
        <v>BB1SI672</v>
      </c>
      <c r="F515" s="280" t="str">
        <f>TRIM(UPPER( MID(_INSTRUMENT_TAGS[[#This Row],[INITIAL_DESC]],1,25)))</f>
        <v>SCRAPER CONVEYOR 2</v>
      </c>
      <c r="G515" s="280" t="str">
        <f>TRIM(UPPER( MID(_INSTRUMENT_TAGS[[#This Row],[INITIAL_DESC]],26,25)))</f>
        <v>SAFETY INTERLOCK</v>
      </c>
      <c r="H515" s="280" t="str">
        <f xml:space="preserve"> TRIM(UPPER( MID(_INSTRUMENT_TAGS[[#This Row],[INITIAL_DESC]],51,25)))</f>
        <v/>
      </c>
      <c r="I515" s="281"/>
      <c r="J515" s="280" t="str">
        <f>_xlfn.CONCAT(_INSTRUMENT_TAGS[[#This Row],[INITIAL_TAG1]:[INITIAL_TAG2]])</f>
        <v>BB1SI672</v>
      </c>
      <c r="K515" s="280" t="str">
        <f>TRIM(TRIM(_INSTRUMENT_TAGS[[#This Row],[DESC1]])&amp; " " &amp;TRIM(_INSTRUMENT_TAGS[[#This Row],[DESC2]]) &amp; " " &amp; TRIM(_INSTRUMENT_TAGS[[#This Row],[DESC3]]))</f>
        <v>SCRAPER CONVEYOR 2 SAFETY INTERLOCK</v>
      </c>
    </row>
    <row r="516" spans="1:11" x14ac:dyDescent="0.4">
      <c r="A516" s="280" t="s">
        <v>972</v>
      </c>
      <c r="C516" s="280" t="s">
        <v>2180</v>
      </c>
      <c r="D516" s="281"/>
      <c r="E516" s="280" t="str">
        <f>_xlfn.CONCAT(_INSTRUMENT_TAGS[[#This Row],[INITIAL_TAG1]:[INITIAL_TAG2]])</f>
        <v>BB1SI550</v>
      </c>
      <c r="F516" s="280" t="str">
        <f>TRIM(UPPER( MID(_INSTRUMENT_TAGS[[#This Row],[INITIAL_DESC]],1,25)))</f>
        <v>FLUE GAS FAN</v>
      </c>
      <c r="G516" s="280" t="str">
        <f>TRIM(UPPER( MID(_INSTRUMENT_TAGS[[#This Row],[INITIAL_DESC]],26,25)))</f>
        <v>SAFETY INTERLOCK</v>
      </c>
      <c r="H516" s="280" t="str">
        <f xml:space="preserve"> TRIM(UPPER( MID(_INSTRUMENT_TAGS[[#This Row],[INITIAL_DESC]],51,25)))</f>
        <v/>
      </c>
      <c r="I516" s="281"/>
      <c r="J516" s="280" t="str">
        <f>_xlfn.CONCAT(_INSTRUMENT_TAGS[[#This Row],[INITIAL_TAG1]:[INITIAL_TAG2]])</f>
        <v>BB1SI550</v>
      </c>
      <c r="K516" s="280" t="str">
        <f>TRIM(TRIM(_INSTRUMENT_TAGS[[#This Row],[DESC1]])&amp; " " &amp;TRIM(_INSTRUMENT_TAGS[[#This Row],[DESC2]]) &amp; " " &amp; TRIM(_INSTRUMENT_TAGS[[#This Row],[DESC3]]))</f>
        <v>FLUE GAS FAN SAFETY INTERLOCK</v>
      </c>
    </row>
    <row r="517" spans="1:11" x14ac:dyDescent="0.4">
      <c r="A517" s="280" t="s">
        <v>690</v>
      </c>
      <c r="C517" s="280" t="s">
        <v>2181</v>
      </c>
      <c r="D517" s="281"/>
      <c r="E517" s="280" t="str">
        <f>_xlfn.CONCAT(_INSTRUMENT_TAGS[[#This Row],[INITIAL_TAG1]:[INITIAL_TAG2]])</f>
        <v>BB1SV601</v>
      </c>
      <c r="F517" s="280" t="str">
        <f>TRIM(UPPER( MID(_INSTRUMENT_TAGS[[#This Row],[INITIAL_DESC]],1,25)))</f>
        <v>CONTROL VALVE PUSH</v>
      </c>
      <c r="G517" s="280" t="str">
        <f>TRIM(UPPER( MID(_INSTRUMENT_TAGS[[#This Row],[INITIAL_DESC]],26,25)))</f>
        <v>FEEDERS UNLOADING</v>
      </c>
      <c r="H517" s="280" t="str">
        <f xml:space="preserve"> TRIM(UPPER( MID(_INSTRUMENT_TAGS[[#This Row],[INITIAL_DESC]],51,25)))</f>
        <v>STATION 1</v>
      </c>
      <c r="I517" s="281"/>
      <c r="J517" s="280" t="str">
        <f>_xlfn.CONCAT(_INSTRUMENT_TAGS[[#This Row],[INITIAL_TAG1]:[INITIAL_TAG2]])</f>
        <v>BB1SV601</v>
      </c>
      <c r="K517" s="280" t="str">
        <f>TRIM(TRIM(_INSTRUMENT_TAGS[[#This Row],[DESC1]])&amp; " " &amp;TRIM(_INSTRUMENT_TAGS[[#This Row],[DESC2]]) &amp; " " &amp; TRIM(_INSTRUMENT_TAGS[[#This Row],[DESC3]]))</f>
        <v>CONTROL VALVE PUSH FEEDERS UNLOADING STATION 1</v>
      </c>
    </row>
    <row r="518" spans="1:11" x14ac:dyDescent="0.4">
      <c r="A518" s="280" t="s">
        <v>690</v>
      </c>
      <c r="B518" s="280" t="s">
        <v>2182</v>
      </c>
      <c r="C518" s="280" t="s">
        <v>2181</v>
      </c>
      <c r="D518" s="281"/>
      <c r="E518" s="280" t="str">
        <f>_xlfn.CONCAT(_INSTRUMENT_TAGS[[#This Row],[INITIAL_TAG1]:[INITIAL_TAG2]])</f>
        <v>BB1SV601_OUT</v>
      </c>
      <c r="F518" s="280" t="str">
        <f>TRIM(UPPER( MID(_INSTRUMENT_TAGS[[#This Row],[INITIAL_DESC]],1,25)))</f>
        <v>CONTROL VALVE PUSH</v>
      </c>
      <c r="G518" s="280" t="str">
        <f>TRIM(UPPER( MID(_INSTRUMENT_TAGS[[#This Row],[INITIAL_DESC]],26,25)))</f>
        <v>FEEDERS UNLOADING</v>
      </c>
      <c r="H518" s="280" t="str">
        <f xml:space="preserve"> TRIM(UPPER( MID(_INSTRUMENT_TAGS[[#This Row],[INITIAL_DESC]],51,25)))</f>
        <v>STATION 1</v>
      </c>
      <c r="I518" s="281"/>
      <c r="J518" s="280" t="str">
        <f>_xlfn.CONCAT(_INSTRUMENT_TAGS[[#This Row],[INITIAL_TAG1]:[INITIAL_TAG2]])</f>
        <v>BB1SV601_OUT</v>
      </c>
      <c r="K518" s="280" t="str">
        <f>TRIM(TRIM(_INSTRUMENT_TAGS[[#This Row],[DESC1]])&amp; " " &amp;TRIM(_INSTRUMENT_TAGS[[#This Row],[DESC2]]) &amp; " " &amp; TRIM(_INSTRUMENT_TAGS[[#This Row],[DESC3]]))</f>
        <v>CONTROL VALVE PUSH FEEDERS UNLOADING STATION 1</v>
      </c>
    </row>
    <row r="519" spans="1:11" x14ac:dyDescent="0.4">
      <c r="A519" s="280" t="s">
        <v>690</v>
      </c>
      <c r="B519" s="280" t="s">
        <v>2183</v>
      </c>
      <c r="C519" s="280" t="s">
        <v>2181</v>
      </c>
      <c r="D519" s="281"/>
      <c r="E519" s="280" t="str">
        <f>_xlfn.CONCAT(_INSTRUMENT_TAGS[[#This Row],[INITIAL_TAG1]:[INITIAL_TAG2]])</f>
        <v>BB1SV601_IN</v>
      </c>
      <c r="F519" s="280" t="str">
        <f>TRIM(UPPER( MID(_INSTRUMENT_TAGS[[#This Row],[INITIAL_DESC]],1,25)))</f>
        <v>CONTROL VALVE PUSH</v>
      </c>
      <c r="G519" s="280" t="str">
        <f>TRIM(UPPER( MID(_INSTRUMENT_TAGS[[#This Row],[INITIAL_DESC]],26,25)))</f>
        <v>FEEDERS UNLOADING</v>
      </c>
      <c r="H519" s="280" t="str">
        <f xml:space="preserve"> TRIM(UPPER( MID(_INSTRUMENT_TAGS[[#This Row],[INITIAL_DESC]],51,25)))</f>
        <v>STATION 1</v>
      </c>
      <c r="I519" s="281"/>
      <c r="J519" s="280" t="str">
        <f>_xlfn.CONCAT(_INSTRUMENT_TAGS[[#This Row],[INITIAL_TAG1]:[INITIAL_TAG2]])</f>
        <v>BB1SV601_IN</v>
      </c>
      <c r="K519" s="280" t="str">
        <f>TRIM(TRIM(_INSTRUMENT_TAGS[[#This Row],[DESC1]])&amp; " " &amp;TRIM(_INSTRUMENT_TAGS[[#This Row],[DESC2]]) &amp; " " &amp; TRIM(_INSTRUMENT_TAGS[[#This Row],[DESC3]]))</f>
        <v>CONTROL VALVE PUSH FEEDERS UNLOADING STATION 1</v>
      </c>
    </row>
    <row r="520" spans="1:11" x14ac:dyDescent="0.4">
      <c r="A520" s="280" t="s">
        <v>697</v>
      </c>
      <c r="C520" s="280" t="s">
        <v>2184</v>
      </c>
      <c r="D520" s="281"/>
      <c r="E520" s="280" t="str">
        <f>_xlfn.CONCAT(_INSTRUMENT_TAGS[[#This Row],[INITIAL_TAG1]:[INITIAL_TAG2]])</f>
        <v>BB1SV603</v>
      </c>
      <c r="F520" s="280" t="str">
        <f>TRIM(UPPER( MID(_INSTRUMENT_TAGS[[#This Row],[INITIAL_DESC]],1,25)))</f>
        <v>CONTROL VALVE PUSH</v>
      </c>
      <c r="G520" s="280" t="str">
        <f>TRIM(UPPER( MID(_INSTRUMENT_TAGS[[#This Row],[INITIAL_DESC]],26,25)))</f>
        <v>FEEDERS UNLOADING</v>
      </c>
      <c r="H520" s="280" t="str">
        <f xml:space="preserve"> TRIM(UPPER( MID(_INSTRUMENT_TAGS[[#This Row],[INITIAL_DESC]],51,25)))</f>
        <v>STATION 3</v>
      </c>
      <c r="I520" s="281"/>
      <c r="J520" s="280" t="str">
        <f>_xlfn.CONCAT(_INSTRUMENT_TAGS[[#This Row],[INITIAL_TAG1]:[INITIAL_TAG2]])</f>
        <v>BB1SV603</v>
      </c>
      <c r="K520" s="280" t="str">
        <f>TRIM(TRIM(_INSTRUMENT_TAGS[[#This Row],[DESC1]])&amp; " " &amp;TRIM(_INSTRUMENT_TAGS[[#This Row],[DESC2]]) &amp; " " &amp; TRIM(_INSTRUMENT_TAGS[[#This Row],[DESC3]]))</f>
        <v>CONTROL VALVE PUSH FEEDERS UNLOADING STATION 3</v>
      </c>
    </row>
    <row r="521" spans="1:11" x14ac:dyDescent="0.4">
      <c r="A521" s="280" t="s">
        <v>697</v>
      </c>
      <c r="B521" s="280" t="s">
        <v>2182</v>
      </c>
      <c r="C521" s="280" t="s">
        <v>2184</v>
      </c>
      <c r="D521" s="281"/>
      <c r="E521" s="280" t="str">
        <f>_xlfn.CONCAT(_INSTRUMENT_TAGS[[#This Row],[INITIAL_TAG1]:[INITIAL_TAG2]])</f>
        <v>BB1SV603_OUT</v>
      </c>
      <c r="F521" s="280" t="str">
        <f>TRIM(UPPER( MID(_INSTRUMENT_TAGS[[#This Row],[INITIAL_DESC]],1,25)))</f>
        <v>CONTROL VALVE PUSH</v>
      </c>
      <c r="G521" s="280" t="str">
        <f>TRIM(UPPER( MID(_INSTRUMENT_TAGS[[#This Row],[INITIAL_DESC]],26,25)))</f>
        <v>FEEDERS UNLOADING</v>
      </c>
      <c r="H521" s="280" t="str">
        <f xml:space="preserve"> TRIM(UPPER( MID(_INSTRUMENT_TAGS[[#This Row],[INITIAL_DESC]],51,25)))</f>
        <v>STATION 3</v>
      </c>
      <c r="I521" s="281"/>
      <c r="J521" s="280" t="str">
        <f>_xlfn.CONCAT(_INSTRUMENT_TAGS[[#This Row],[INITIAL_TAG1]:[INITIAL_TAG2]])</f>
        <v>BB1SV603_OUT</v>
      </c>
      <c r="K521" s="280" t="str">
        <f>TRIM(TRIM(_INSTRUMENT_TAGS[[#This Row],[DESC1]])&amp; " " &amp;TRIM(_INSTRUMENT_TAGS[[#This Row],[DESC2]]) &amp; " " &amp; TRIM(_INSTRUMENT_TAGS[[#This Row],[DESC3]]))</f>
        <v>CONTROL VALVE PUSH FEEDERS UNLOADING STATION 3</v>
      </c>
    </row>
    <row r="522" spans="1:11" x14ac:dyDescent="0.4">
      <c r="A522" s="280" t="s">
        <v>697</v>
      </c>
      <c r="B522" s="280" t="s">
        <v>2183</v>
      </c>
      <c r="C522" s="280" t="s">
        <v>2184</v>
      </c>
      <c r="D522" s="281"/>
      <c r="E522" s="280" t="str">
        <f>_xlfn.CONCAT(_INSTRUMENT_TAGS[[#This Row],[INITIAL_TAG1]:[INITIAL_TAG2]])</f>
        <v>BB1SV603_IN</v>
      </c>
      <c r="F522" s="280" t="str">
        <f>TRIM(UPPER( MID(_INSTRUMENT_TAGS[[#This Row],[INITIAL_DESC]],1,25)))</f>
        <v>CONTROL VALVE PUSH</v>
      </c>
      <c r="G522" s="280" t="str">
        <f>TRIM(UPPER( MID(_INSTRUMENT_TAGS[[#This Row],[INITIAL_DESC]],26,25)))</f>
        <v>FEEDERS UNLOADING</v>
      </c>
      <c r="H522" s="280" t="str">
        <f xml:space="preserve"> TRIM(UPPER( MID(_INSTRUMENT_TAGS[[#This Row],[INITIAL_DESC]],51,25)))</f>
        <v>STATION 3</v>
      </c>
      <c r="I522" s="281"/>
      <c r="J522" s="280" t="str">
        <f>_xlfn.CONCAT(_INSTRUMENT_TAGS[[#This Row],[INITIAL_TAG1]:[INITIAL_TAG2]])</f>
        <v>BB1SV603_IN</v>
      </c>
      <c r="K522" s="280" t="str">
        <f>TRIM(TRIM(_INSTRUMENT_TAGS[[#This Row],[DESC1]])&amp; " " &amp;TRIM(_INSTRUMENT_TAGS[[#This Row],[DESC2]]) &amp; " " &amp; TRIM(_INSTRUMENT_TAGS[[#This Row],[DESC3]]))</f>
        <v>CONTROL VALVE PUSH FEEDERS UNLOADING STATION 3</v>
      </c>
    </row>
    <row r="523" spans="1:11" x14ac:dyDescent="0.4">
      <c r="A523" s="280" t="s">
        <v>699</v>
      </c>
      <c r="C523" s="280" t="s">
        <v>2185</v>
      </c>
      <c r="D523" s="281"/>
      <c r="E523" s="280" t="str">
        <f>_xlfn.CONCAT(_INSTRUMENT_TAGS[[#This Row],[INITIAL_TAG1]:[INITIAL_TAG2]])</f>
        <v>BB1SV602</v>
      </c>
      <c r="F523" s="280" t="str">
        <f>TRIM(UPPER( MID(_INSTRUMENT_TAGS[[#This Row],[INITIAL_DESC]],1,25)))</f>
        <v>CONTROL VALVE PUSH</v>
      </c>
      <c r="G523" s="280" t="str">
        <f>TRIM(UPPER( MID(_INSTRUMENT_TAGS[[#This Row],[INITIAL_DESC]],26,25)))</f>
        <v>FEEDERS UNLOADING</v>
      </c>
      <c r="H523" s="280" t="str">
        <f xml:space="preserve"> TRIM(UPPER( MID(_INSTRUMENT_TAGS[[#This Row],[INITIAL_DESC]],51,25)))</f>
        <v>STATION 2</v>
      </c>
      <c r="I523" s="281"/>
      <c r="J523" s="280" t="str">
        <f>_xlfn.CONCAT(_INSTRUMENT_TAGS[[#This Row],[INITIAL_TAG1]:[INITIAL_TAG2]])</f>
        <v>BB1SV602</v>
      </c>
      <c r="K523" s="280" t="str">
        <f>TRIM(TRIM(_INSTRUMENT_TAGS[[#This Row],[DESC1]])&amp; " " &amp;TRIM(_INSTRUMENT_TAGS[[#This Row],[DESC2]]) &amp; " " &amp; TRIM(_INSTRUMENT_TAGS[[#This Row],[DESC3]]))</f>
        <v>CONTROL VALVE PUSH FEEDERS UNLOADING STATION 2</v>
      </c>
    </row>
    <row r="524" spans="1:11" x14ac:dyDescent="0.4">
      <c r="A524" s="280" t="s">
        <v>699</v>
      </c>
      <c r="B524" s="280" t="s">
        <v>2182</v>
      </c>
      <c r="C524" s="280" t="s">
        <v>2185</v>
      </c>
      <c r="D524" s="281"/>
      <c r="E524" s="280" t="str">
        <f>_xlfn.CONCAT(_INSTRUMENT_TAGS[[#This Row],[INITIAL_TAG1]:[INITIAL_TAG2]])</f>
        <v>BB1SV602_OUT</v>
      </c>
      <c r="F524" s="280" t="str">
        <f>TRIM(UPPER( MID(_INSTRUMENT_TAGS[[#This Row],[INITIAL_DESC]],1,25)))</f>
        <v>CONTROL VALVE PUSH</v>
      </c>
      <c r="G524" s="280" t="str">
        <f>TRIM(UPPER( MID(_INSTRUMENT_TAGS[[#This Row],[INITIAL_DESC]],26,25)))</f>
        <v>FEEDERS UNLOADING</v>
      </c>
      <c r="H524" s="280" t="str">
        <f xml:space="preserve"> TRIM(UPPER( MID(_INSTRUMENT_TAGS[[#This Row],[INITIAL_DESC]],51,25)))</f>
        <v>STATION 2</v>
      </c>
      <c r="I524" s="281"/>
      <c r="J524" s="280" t="str">
        <f>_xlfn.CONCAT(_INSTRUMENT_TAGS[[#This Row],[INITIAL_TAG1]:[INITIAL_TAG2]])</f>
        <v>BB1SV602_OUT</v>
      </c>
      <c r="K524" s="280" t="str">
        <f>TRIM(TRIM(_INSTRUMENT_TAGS[[#This Row],[DESC1]])&amp; " " &amp;TRIM(_INSTRUMENT_TAGS[[#This Row],[DESC2]]) &amp; " " &amp; TRIM(_INSTRUMENT_TAGS[[#This Row],[DESC3]]))</f>
        <v>CONTROL VALVE PUSH FEEDERS UNLOADING STATION 2</v>
      </c>
    </row>
    <row r="525" spans="1:11" x14ac:dyDescent="0.4">
      <c r="A525" s="280" t="s">
        <v>699</v>
      </c>
      <c r="B525" s="280" t="s">
        <v>2183</v>
      </c>
      <c r="C525" s="280" t="s">
        <v>2185</v>
      </c>
      <c r="D525" s="281"/>
      <c r="E525" s="280" t="str">
        <f>_xlfn.CONCAT(_INSTRUMENT_TAGS[[#This Row],[INITIAL_TAG1]:[INITIAL_TAG2]])</f>
        <v>BB1SV602_IN</v>
      </c>
      <c r="F525" s="280" t="str">
        <f>TRIM(UPPER( MID(_INSTRUMENT_TAGS[[#This Row],[INITIAL_DESC]],1,25)))</f>
        <v>CONTROL VALVE PUSH</v>
      </c>
      <c r="G525" s="280" t="str">
        <f>TRIM(UPPER( MID(_INSTRUMENT_TAGS[[#This Row],[INITIAL_DESC]],26,25)))</f>
        <v>FEEDERS UNLOADING</v>
      </c>
      <c r="H525" s="280" t="str">
        <f xml:space="preserve"> TRIM(UPPER( MID(_INSTRUMENT_TAGS[[#This Row],[INITIAL_DESC]],51,25)))</f>
        <v>STATION 2</v>
      </c>
      <c r="I525" s="281"/>
      <c r="J525" s="280" t="str">
        <f>_xlfn.CONCAT(_INSTRUMENT_TAGS[[#This Row],[INITIAL_TAG1]:[INITIAL_TAG2]])</f>
        <v>BB1SV602_IN</v>
      </c>
      <c r="K525" s="280" t="str">
        <f>TRIM(TRIM(_INSTRUMENT_TAGS[[#This Row],[DESC1]])&amp; " " &amp;TRIM(_INSTRUMENT_TAGS[[#This Row],[DESC2]]) &amp; " " &amp; TRIM(_INSTRUMENT_TAGS[[#This Row],[DESC3]]))</f>
        <v>CONTROL VALVE PUSH FEEDERS UNLOADING STATION 2</v>
      </c>
    </row>
    <row r="526" spans="1:11" x14ac:dyDescent="0.4">
      <c r="A526" s="280" t="s">
        <v>1165</v>
      </c>
      <c r="C526" s="280" t="s">
        <v>81</v>
      </c>
      <c r="D526" s="281"/>
      <c r="E526" s="280" t="str">
        <f>_xlfn.CONCAT(_INSTRUMENT_TAGS[[#This Row],[INITIAL_TAG1]:[INITIAL_TAG2]])</f>
        <v>BB1EM001</v>
      </c>
      <c r="F526" s="280" t="str">
        <f>TRIM(UPPER( MID(_INSTRUMENT_TAGS[[#This Row],[INITIAL_DESC]],1,25)))</f>
        <v>FEED WATER PUMP 1</v>
      </c>
      <c r="G526" s="280" t="str">
        <f>TRIM(UPPER( MID(_INSTRUMENT_TAGS[[#This Row],[INITIAL_DESC]],26,25)))</f>
        <v/>
      </c>
      <c r="H526" s="280" t="str">
        <f xml:space="preserve"> TRIM(UPPER( MID(_INSTRUMENT_TAGS[[#This Row],[INITIAL_DESC]],51,25)))</f>
        <v/>
      </c>
      <c r="I526" s="281"/>
      <c r="J526" s="280" t="str">
        <f>_xlfn.CONCAT(_INSTRUMENT_TAGS[[#This Row],[INITIAL_TAG1]:[INITIAL_TAG2]])</f>
        <v>BB1EM001</v>
      </c>
      <c r="K526" s="280" t="str">
        <f>TRIM(TRIM(_INSTRUMENT_TAGS[[#This Row],[DESC1]])&amp; " " &amp;TRIM(_INSTRUMENT_TAGS[[#This Row],[DESC2]]) &amp; " " &amp; TRIM(_INSTRUMENT_TAGS[[#This Row],[DESC3]]))</f>
        <v>FEED WATER PUMP 1</v>
      </c>
    </row>
    <row r="527" spans="1:11" x14ac:dyDescent="0.4">
      <c r="A527" s="280" t="s">
        <v>1168</v>
      </c>
      <c r="C527" s="280" t="s">
        <v>97</v>
      </c>
      <c r="D527" s="281"/>
      <c r="E527" s="280" t="str">
        <f>_xlfn.CONCAT(_INSTRUMENT_TAGS[[#This Row],[INITIAL_TAG1]:[INITIAL_TAG2]])</f>
        <v>BB1EM002</v>
      </c>
      <c r="F527" s="280" t="str">
        <f>TRIM(UPPER( MID(_INSTRUMENT_TAGS[[#This Row],[INITIAL_DESC]],1,25)))</f>
        <v>FEED WATER PUMP 2</v>
      </c>
      <c r="G527" s="280" t="str">
        <f>TRIM(UPPER( MID(_INSTRUMENT_TAGS[[#This Row],[INITIAL_DESC]],26,25)))</f>
        <v/>
      </c>
      <c r="H527" s="280" t="str">
        <f xml:space="preserve"> TRIM(UPPER( MID(_INSTRUMENT_TAGS[[#This Row],[INITIAL_DESC]],51,25)))</f>
        <v/>
      </c>
      <c r="I527" s="281"/>
      <c r="J527" s="280" t="str">
        <f>_xlfn.CONCAT(_INSTRUMENT_TAGS[[#This Row],[INITIAL_TAG1]:[INITIAL_TAG2]])</f>
        <v>BB1EM002</v>
      </c>
      <c r="K527" s="280" t="str">
        <f>TRIM(TRIM(_INSTRUMENT_TAGS[[#This Row],[DESC1]])&amp; " " &amp;TRIM(_INSTRUMENT_TAGS[[#This Row],[DESC2]]) &amp; " " &amp; TRIM(_INSTRUMENT_TAGS[[#This Row],[DESC3]]))</f>
        <v>FEED WATER PUMP 2</v>
      </c>
    </row>
    <row r="528" spans="1:11" x14ac:dyDescent="0.4">
      <c r="A528" s="280" t="s">
        <v>1073</v>
      </c>
      <c r="C528" s="280" t="s">
        <v>556</v>
      </c>
      <c r="D528" s="281"/>
      <c r="E528" s="280" t="str">
        <f>_xlfn.CONCAT(_INSTRUMENT_TAGS[[#This Row],[INITIAL_TAG1]:[INITIAL_TAG2]])</f>
        <v>BB1EM400</v>
      </c>
      <c r="F528" s="280" t="str">
        <f>TRIM(UPPER( MID(_INSTRUMENT_TAGS[[#This Row],[INITIAL_DESC]],1,25)))</f>
        <v>PRIMARY AIR FAN</v>
      </c>
      <c r="G528" s="280" t="str">
        <f>TRIM(UPPER( MID(_INSTRUMENT_TAGS[[#This Row],[INITIAL_DESC]],26,25)))</f>
        <v/>
      </c>
      <c r="H528" s="280" t="str">
        <f xml:space="preserve"> TRIM(UPPER( MID(_INSTRUMENT_TAGS[[#This Row],[INITIAL_DESC]],51,25)))</f>
        <v/>
      </c>
      <c r="I528" s="281"/>
      <c r="J528" s="280" t="str">
        <f>_xlfn.CONCAT(_INSTRUMENT_TAGS[[#This Row],[INITIAL_TAG1]:[INITIAL_TAG2]])</f>
        <v>BB1EM400</v>
      </c>
      <c r="K528" s="280" t="str">
        <f>TRIM(TRIM(_INSTRUMENT_TAGS[[#This Row],[DESC1]])&amp; " " &amp;TRIM(_INSTRUMENT_TAGS[[#This Row],[DESC2]]) &amp; " " &amp; TRIM(_INSTRUMENT_TAGS[[#This Row],[DESC3]]))</f>
        <v>PRIMARY AIR FAN</v>
      </c>
    </row>
    <row r="529" spans="1:11" x14ac:dyDescent="0.4">
      <c r="A529" s="280" t="s">
        <v>1095</v>
      </c>
      <c r="C529" s="280" t="s">
        <v>1325</v>
      </c>
      <c r="D529" s="281"/>
      <c r="E529" s="280" t="str">
        <f>_xlfn.CONCAT(_INSTRUMENT_TAGS[[#This Row],[INITIAL_TAG1]:[INITIAL_TAG2]])</f>
        <v>BB1EM401</v>
      </c>
      <c r="F529" s="280" t="str">
        <f>TRIM(UPPER( MID(_INSTRUMENT_TAGS[[#This Row],[INITIAL_DESC]],1,25)))</f>
        <v>SECONDARY AIR FAN</v>
      </c>
      <c r="G529" s="280" t="str">
        <f>TRIM(UPPER( MID(_INSTRUMENT_TAGS[[#This Row],[INITIAL_DESC]],26,25)))</f>
        <v/>
      </c>
      <c r="H529" s="280" t="str">
        <f xml:space="preserve"> TRIM(UPPER( MID(_INSTRUMENT_TAGS[[#This Row],[INITIAL_DESC]],51,25)))</f>
        <v/>
      </c>
      <c r="I529" s="281"/>
      <c r="J529" s="280" t="str">
        <f>_xlfn.CONCAT(_INSTRUMENT_TAGS[[#This Row],[INITIAL_TAG1]:[INITIAL_TAG2]])</f>
        <v>BB1EM401</v>
      </c>
      <c r="K529" s="280" t="str">
        <f>TRIM(TRIM(_INSTRUMENT_TAGS[[#This Row],[DESC1]])&amp; " " &amp;TRIM(_INSTRUMENT_TAGS[[#This Row],[DESC2]]) &amp; " " &amp; TRIM(_INSTRUMENT_TAGS[[#This Row],[DESC3]]))</f>
        <v>SECONDARY AIR FAN</v>
      </c>
    </row>
    <row r="530" spans="1:11" x14ac:dyDescent="0.4">
      <c r="A530" s="280" t="s">
        <v>1493</v>
      </c>
      <c r="C530" s="280" t="s">
        <v>971</v>
      </c>
      <c r="D530" s="281"/>
      <c r="E530" s="280" t="str">
        <f>_xlfn.CONCAT(_INSTRUMENT_TAGS[[#This Row],[INITIAL_TAG1]:[INITIAL_TAG2]])</f>
        <v>BB1EM550</v>
      </c>
      <c r="F530" s="280" t="str">
        <f>TRIM(UPPER( MID(_INSTRUMENT_TAGS[[#This Row],[INITIAL_DESC]],1,25)))</f>
        <v>FLUE GAS FAN</v>
      </c>
      <c r="G530" s="280" t="str">
        <f>TRIM(UPPER( MID(_INSTRUMENT_TAGS[[#This Row],[INITIAL_DESC]],26,25)))</f>
        <v/>
      </c>
      <c r="H530" s="280" t="str">
        <f xml:space="preserve"> TRIM(UPPER( MID(_INSTRUMENT_TAGS[[#This Row],[INITIAL_DESC]],51,25)))</f>
        <v/>
      </c>
      <c r="I530" s="281"/>
      <c r="J530" s="280" t="str">
        <f>_xlfn.CONCAT(_INSTRUMENT_TAGS[[#This Row],[INITIAL_TAG1]:[INITIAL_TAG2]])</f>
        <v>BB1EM550</v>
      </c>
      <c r="K530" s="280" t="str">
        <f>TRIM(TRIM(_INSTRUMENT_TAGS[[#This Row],[DESC1]])&amp; " " &amp;TRIM(_INSTRUMENT_TAGS[[#This Row],[DESC2]]) &amp; " " &amp; TRIM(_INSTRUMENT_TAGS[[#This Row],[DESC3]]))</f>
        <v>FLUE GAS FAN</v>
      </c>
    </row>
    <row r="531" spans="1:11" x14ac:dyDescent="0.4">
      <c r="A531" s="280" t="s">
        <v>1359</v>
      </c>
      <c r="C531" s="280" t="s">
        <v>2186</v>
      </c>
      <c r="D531" s="281"/>
      <c r="E531" s="280" t="str">
        <f>_xlfn.CONCAT(_INSTRUMENT_TAGS[[#This Row],[INITIAL_TAG1]:[INITIAL_TAG2]])</f>
        <v>BB1EM603</v>
      </c>
      <c r="F531" s="280" t="str">
        <f>TRIM(UPPER( MID(_INSTRUMENT_TAGS[[#This Row],[INITIAL_DESC]],1,25)))</f>
        <v>FUEL RECEPTION</v>
      </c>
      <c r="G531" s="280" t="str">
        <f>TRIM(UPPER( MID(_INSTRUMENT_TAGS[[#This Row],[INITIAL_DESC]],26,25)))</f>
        <v>HYDRAULIC UNIT 1, PUMP 1</v>
      </c>
      <c r="H531" s="280" t="str">
        <f xml:space="preserve"> TRIM(UPPER( MID(_INSTRUMENT_TAGS[[#This Row],[INITIAL_DESC]],51,25)))</f>
        <v/>
      </c>
      <c r="I531" s="281"/>
      <c r="J531" s="280" t="str">
        <f>_xlfn.CONCAT(_INSTRUMENT_TAGS[[#This Row],[INITIAL_TAG1]:[INITIAL_TAG2]])</f>
        <v>BB1EM603</v>
      </c>
      <c r="K531" s="280" t="str">
        <f>TRIM(TRIM(_INSTRUMENT_TAGS[[#This Row],[DESC1]])&amp; " " &amp;TRIM(_INSTRUMENT_TAGS[[#This Row],[DESC2]]) &amp; " " &amp; TRIM(_INSTRUMENT_TAGS[[#This Row],[DESC3]]))</f>
        <v>FUEL RECEPTION HYDRAULIC UNIT 1, PUMP 1</v>
      </c>
    </row>
    <row r="532" spans="1:11" x14ac:dyDescent="0.4">
      <c r="A532" s="280" t="s">
        <v>1359</v>
      </c>
      <c r="B532" s="280" t="s">
        <v>2187</v>
      </c>
      <c r="C532" s="280" t="s">
        <v>2188</v>
      </c>
      <c r="D532" s="281"/>
      <c r="E532" s="280" t="str">
        <f>_xlfn.CONCAT(_INSTRUMENT_TAGS[[#This Row],[INITIAL_TAG1]:[INITIAL_TAG2]])</f>
        <v>BB1EM603_LOCAL_MODE</v>
      </c>
      <c r="F532" s="280" t="str">
        <f>TRIM(UPPER( MID(_INSTRUMENT_TAGS[[#This Row],[INITIAL_DESC]],1,25)))</f>
        <v>FUEL RECEPTION</v>
      </c>
      <c r="G532" s="280" t="str">
        <f>TRIM(UPPER( MID(_INSTRUMENT_TAGS[[#This Row],[INITIAL_DESC]],26,25)))</f>
        <v>HYDRAULIC UNIT 1, PUMP 1</v>
      </c>
      <c r="H532" s="280" t="str">
        <f xml:space="preserve"> TRIM(UPPER( MID(_INSTRUMENT_TAGS[[#This Row],[INITIAL_DESC]],51,25)))</f>
        <v>LOCAL_MODE</v>
      </c>
      <c r="I532" s="281"/>
      <c r="J532" s="280" t="str">
        <f>_xlfn.CONCAT(_INSTRUMENT_TAGS[[#This Row],[INITIAL_TAG1]:[INITIAL_TAG2]])</f>
        <v>BB1EM603_LOCAL_MODE</v>
      </c>
      <c r="K532" s="280" t="str">
        <f>TRIM(TRIM(_INSTRUMENT_TAGS[[#This Row],[DESC1]])&amp; " " &amp;TRIM(_INSTRUMENT_TAGS[[#This Row],[DESC2]]) &amp; " " &amp; TRIM(_INSTRUMENT_TAGS[[#This Row],[DESC3]]))</f>
        <v>FUEL RECEPTION HYDRAULIC UNIT 1, PUMP 1 LOCAL_MODE</v>
      </c>
    </row>
    <row r="533" spans="1:11" x14ac:dyDescent="0.4">
      <c r="A533" s="280" t="s">
        <v>1359</v>
      </c>
      <c r="B533" s="280" t="s">
        <v>2189</v>
      </c>
      <c r="C533" s="280" t="s">
        <v>2190</v>
      </c>
      <c r="D533" s="281"/>
      <c r="E533" s="280" t="str">
        <f>_xlfn.CONCAT(_INSTRUMENT_TAGS[[#This Row],[INITIAL_TAG1]:[INITIAL_TAG2]])</f>
        <v>BB1EM603_LOCAL_RUN</v>
      </c>
      <c r="F533" s="280" t="str">
        <f>TRIM(UPPER( MID(_INSTRUMENT_TAGS[[#This Row],[INITIAL_DESC]],1,25)))</f>
        <v>FUEL RECEPTION</v>
      </c>
      <c r="G533" s="280" t="str">
        <f>TRIM(UPPER( MID(_INSTRUMENT_TAGS[[#This Row],[INITIAL_DESC]],26,25)))</f>
        <v>HYDRAULIC UNIT 1, PUMP 1</v>
      </c>
      <c r="H533" s="280" t="str">
        <f xml:space="preserve"> TRIM(UPPER( MID(_INSTRUMENT_TAGS[[#This Row],[INITIAL_DESC]],51,25)))</f>
        <v>LOCAL_RUN</v>
      </c>
      <c r="I533" s="281"/>
      <c r="J533" s="280" t="str">
        <f>_xlfn.CONCAT(_INSTRUMENT_TAGS[[#This Row],[INITIAL_TAG1]:[INITIAL_TAG2]])</f>
        <v>BB1EM603_LOCAL_RUN</v>
      </c>
      <c r="K533" s="280" t="str">
        <f>TRIM(TRIM(_INSTRUMENT_TAGS[[#This Row],[DESC1]])&amp; " " &amp;TRIM(_INSTRUMENT_TAGS[[#This Row],[DESC2]]) &amp; " " &amp; TRIM(_INSTRUMENT_TAGS[[#This Row],[DESC3]]))</f>
        <v>FUEL RECEPTION HYDRAULIC UNIT 1, PUMP 1 LOCAL_RUN</v>
      </c>
    </row>
    <row r="534" spans="1:11" x14ac:dyDescent="0.4">
      <c r="A534" s="280" t="s">
        <v>1359</v>
      </c>
      <c r="B534" s="280" t="s">
        <v>2191</v>
      </c>
      <c r="C534" s="280" t="s">
        <v>2192</v>
      </c>
      <c r="D534" s="281"/>
      <c r="E534" s="280" t="str">
        <f>_xlfn.CONCAT(_INSTRUMENT_TAGS[[#This Row],[INITIAL_TAG1]:[INITIAL_TAG2]])</f>
        <v>BB1EM603_ISOLATOR</v>
      </c>
      <c r="F534" s="280" t="str">
        <f>TRIM(UPPER( MID(_INSTRUMENT_TAGS[[#This Row],[INITIAL_DESC]],1,25)))</f>
        <v>FUEL RECEPTION</v>
      </c>
      <c r="G534" s="280" t="str">
        <f>TRIM(UPPER( MID(_INSTRUMENT_TAGS[[#This Row],[INITIAL_DESC]],26,25)))</f>
        <v>HYDRAULIC UNIT 1, PUMP 1</v>
      </c>
      <c r="H534" s="280" t="str">
        <f xml:space="preserve"> TRIM(UPPER( MID(_INSTRUMENT_TAGS[[#This Row],[INITIAL_DESC]],51,25)))</f>
        <v>ISOLATOR</v>
      </c>
      <c r="I534" s="281"/>
      <c r="J534" s="280" t="str">
        <f>_xlfn.CONCAT(_INSTRUMENT_TAGS[[#This Row],[INITIAL_TAG1]:[INITIAL_TAG2]])</f>
        <v>BB1EM603_ISOLATOR</v>
      </c>
      <c r="K534" s="280" t="str">
        <f>TRIM(TRIM(_INSTRUMENT_TAGS[[#This Row],[DESC1]])&amp; " " &amp;TRIM(_INSTRUMENT_TAGS[[#This Row],[DESC2]]) &amp; " " &amp; TRIM(_INSTRUMENT_TAGS[[#This Row],[DESC3]]))</f>
        <v>FUEL RECEPTION HYDRAULIC UNIT 1, PUMP 1 ISOLATOR</v>
      </c>
    </row>
    <row r="535" spans="1:11" x14ac:dyDescent="0.4">
      <c r="A535" s="280" t="s">
        <v>1365</v>
      </c>
      <c r="C535" s="280" t="s">
        <v>2193</v>
      </c>
      <c r="D535" s="281"/>
      <c r="E535" s="280" t="str">
        <f>_xlfn.CONCAT(_INSTRUMENT_TAGS[[#This Row],[INITIAL_TAG1]:[INITIAL_TAG2]])</f>
        <v>BB1EM604</v>
      </c>
      <c r="F535" s="280" t="str">
        <f>TRIM(UPPER( MID(_INSTRUMENT_TAGS[[#This Row],[INITIAL_DESC]],1,25)))</f>
        <v>FUEL RECEPTION</v>
      </c>
      <c r="G535" s="280" t="str">
        <f>TRIM(UPPER( MID(_INSTRUMENT_TAGS[[#This Row],[INITIAL_DESC]],26,25)))</f>
        <v>HYDRAULIC UNIT 1, PUMP 2</v>
      </c>
      <c r="H535" s="280" t="str">
        <f xml:space="preserve"> TRIM(UPPER( MID(_INSTRUMENT_TAGS[[#This Row],[INITIAL_DESC]],51,25)))</f>
        <v/>
      </c>
      <c r="I535" s="281"/>
      <c r="J535" s="280" t="str">
        <f>_xlfn.CONCAT(_INSTRUMENT_TAGS[[#This Row],[INITIAL_TAG1]:[INITIAL_TAG2]])</f>
        <v>BB1EM604</v>
      </c>
      <c r="K535" s="280" t="str">
        <f>TRIM(TRIM(_INSTRUMENT_TAGS[[#This Row],[DESC1]])&amp; " " &amp;TRIM(_INSTRUMENT_TAGS[[#This Row],[DESC2]]) &amp; " " &amp; TRIM(_INSTRUMENT_TAGS[[#This Row],[DESC3]]))</f>
        <v>FUEL RECEPTION HYDRAULIC UNIT 1, PUMP 2</v>
      </c>
    </row>
    <row r="536" spans="1:11" x14ac:dyDescent="0.4">
      <c r="A536" s="280" t="s">
        <v>1365</v>
      </c>
      <c r="B536" s="280" t="s">
        <v>2187</v>
      </c>
      <c r="C536" s="280" t="s">
        <v>2194</v>
      </c>
      <c r="D536" s="281"/>
      <c r="E536" s="280" t="str">
        <f>_xlfn.CONCAT(_INSTRUMENT_TAGS[[#This Row],[INITIAL_TAG1]:[INITIAL_TAG2]])</f>
        <v>BB1EM604_LOCAL_MODE</v>
      </c>
      <c r="F536" s="280" t="str">
        <f>TRIM(UPPER( MID(_INSTRUMENT_TAGS[[#This Row],[INITIAL_DESC]],1,25)))</f>
        <v>FUEL RECEPTION</v>
      </c>
      <c r="G536" s="280" t="str">
        <f>TRIM(UPPER( MID(_INSTRUMENT_TAGS[[#This Row],[INITIAL_DESC]],26,25)))</f>
        <v>HYDRAULIC UNIT 1, PUMP 2</v>
      </c>
      <c r="H536" s="280" t="str">
        <f xml:space="preserve"> TRIM(UPPER( MID(_INSTRUMENT_TAGS[[#This Row],[INITIAL_DESC]],51,25)))</f>
        <v>LOCAL_MODE</v>
      </c>
      <c r="I536" s="281"/>
      <c r="J536" s="280" t="str">
        <f>_xlfn.CONCAT(_INSTRUMENT_TAGS[[#This Row],[INITIAL_TAG1]:[INITIAL_TAG2]])</f>
        <v>BB1EM604_LOCAL_MODE</v>
      </c>
      <c r="K536" s="280" t="str">
        <f>TRIM(TRIM(_INSTRUMENT_TAGS[[#This Row],[DESC1]])&amp; " " &amp;TRIM(_INSTRUMENT_TAGS[[#This Row],[DESC2]]) &amp; " " &amp; TRIM(_INSTRUMENT_TAGS[[#This Row],[DESC3]]))</f>
        <v>FUEL RECEPTION HYDRAULIC UNIT 1, PUMP 2 LOCAL_MODE</v>
      </c>
    </row>
    <row r="537" spans="1:11" x14ac:dyDescent="0.4">
      <c r="A537" s="280" t="s">
        <v>1365</v>
      </c>
      <c r="B537" s="280" t="s">
        <v>2189</v>
      </c>
      <c r="C537" s="280" t="s">
        <v>2195</v>
      </c>
      <c r="D537" s="281"/>
      <c r="E537" s="280" t="str">
        <f>_xlfn.CONCAT(_INSTRUMENT_TAGS[[#This Row],[INITIAL_TAG1]:[INITIAL_TAG2]])</f>
        <v>BB1EM604_LOCAL_RUN</v>
      </c>
      <c r="F537" s="280" t="str">
        <f>TRIM(UPPER( MID(_INSTRUMENT_TAGS[[#This Row],[INITIAL_DESC]],1,25)))</f>
        <v>FUEL RECEPTION</v>
      </c>
      <c r="G537" s="280" t="str">
        <f>TRIM(UPPER( MID(_INSTRUMENT_TAGS[[#This Row],[INITIAL_DESC]],26,25)))</f>
        <v>HYDRAULIC UNIT 1, PUMP 2</v>
      </c>
      <c r="H537" s="280" t="str">
        <f xml:space="preserve"> TRIM(UPPER( MID(_INSTRUMENT_TAGS[[#This Row],[INITIAL_DESC]],51,25)))</f>
        <v>LOCAL_RUN</v>
      </c>
      <c r="I537" s="281"/>
      <c r="J537" s="280" t="str">
        <f>_xlfn.CONCAT(_INSTRUMENT_TAGS[[#This Row],[INITIAL_TAG1]:[INITIAL_TAG2]])</f>
        <v>BB1EM604_LOCAL_RUN</v>
      </c>
      <c r="K537" s="280" t="str">
        <f>TRIM(TRIM(_INSTRUMENT_TAGS[[#This Row],[DESC1]])&amp; " " &amp;TRIM(_INSTRUMENT_TAGS[[#This Row],[DESC2]]) &amp; " " &amp; TRIM(_INSTRUMENT_TAGS[[#This Row],[DESC3]]))</f>
        <v>FUEL RECEPTION HYDRAULIC UNIT 1, PUMP 2 LOCAL_RUN</v>
      </c>
    </row>
    <row r="538" spans="1:11" x14ac:dyDescent="0.4">
      <c r="A538" s="280" t="s">
        <v>1365</v>
      </c>
      <c r="B538" s="280" t="s">
        <v>2191</v>
      </c>
      <c r="C538" s="280" t="s">
        <v>2196</v>
      </c>
      <c r="D538" s="281"/>
      <c r="E538" s="280" t="str">
        <f>_xlfn.CONCAT(_INSTRUMENT_TAGS[[#This Row],[INITIAL_TAG1]:[INITIAL_TAG2]])</f>
        <v>BB1EM604_ISOLATOR</v>
      </c>
      <c r="F538" s="280" t="str">
        <f>TRIM(UPPER( MID(_INSTRUMENT_TAGS[[#This Row],[INITIAL_DESC]],1,25)))</f>
        <v>FUEL RECEPTION</v>
      </c>
      <c r="G538" s="280" t="str">
        <f>TRIM(UPPER( MID(_INSTRUMENT_TAGS[[#This Row],[INITIAL_DESC]],26,25)))</f>
        <v>HYDRAULIC UNIT 1, PUMP 2</v>
      </c>
      <c r="H538" s="280" t="str">
        <f xml:space="preserve"> TRIM(UPPER( MID(_INSTRUMENT_TAGS[[#This Row],[INITIAL_DESC]],51,25)))</f>
        <v>ISOLATOR</v>
      </c>
      <c r="I538" s="281"/>
      <c r="J538" s="280" t="str">
        <f>_xlfn.CONCAT(_INSTRUMENT_TAGS[[#This Row],[INITIAL_TAG1]:[INITIAL_TAG2]])</f>
        <v>BB1EM604_ISOLATOR</v>
      </c>
      <c r="K538" s="280" t="str">
        <f>TRIM(TRIM(_INSTRUMENT_TAGS[[#This Row],[DESC1]])&amp; " " &amp;TRIM(_INSTRUMENT_TAGS[[#This Row],[DESC2]]) &amp; " " &amp; TRIM(_INSTRUMENT_TAGS[[#This Row],[DESC3]]))</f>
        <v>FUEL RECEPTION HYDRAULIC UNIT 1, PUMP 2 ISOLATOR</v>
      </c>
    </row>
    <row r="539" spans="1:11" x14ac:dyDescent="0.4">
      <c r="A539" s="280" t="s">
        <v>1368</v>
      </c>
      <c r="C539" s="280" t="s">
        <v>2197</v>
      </c>
      <c r="D539" s="281"/>
      <c r="E539" s="280" t="str">
        <f>_xlfn.CONCAT(_INSTRUMENT_TAGS[[#This Row],[INITIAL_TAG1]:[INITIAL_TAG2]])</f>
        <v>BB1EM605</v>
      </c>
      <c r="F539" s="280" t="str">
        <f>TRIM(UPPER( MID(_INSTRUMENT_TAGS[[#This Row],[INITIAL_DESC]],1,25)))</f>
        <v>FUEL RECEPTION</v>
      </c>
      <c r="G539" s="280" t="str">
        <f>TRIM(UPPER( MID(_INSTRUMENT_TAGS[[#This Row],[INITIAL_DESC]],26,25)))</f>
        <v>HYDRAULIC UNIT 1, PUMP 3</v>
      </c>
      <c r="H539" s="280" t="str">
        <f xml:space="preserve"> TRIM(UPPER( MID(_INSTRUMENT_TAGS[[#This Row],[INITIAL_DESC]],51,25)))</f>
        <v/>
      </c>
      <c r="I539" s="281"/>
      <c r="J539" s="280" t="str">
        <f>_xlfn.CONCAT(_INSTRUMENT_TAGS[[#This Row],[INITIAL_TAG1]:[INITIAL_TAG2]])</f>
        <v>BB1EM605</v>
      </c>
      <c r="K539" s="280" t="str">
        <f>TRIM(TRIM(_INSTRUMENT_TAGS[[#This Row],[DESC1]])&amp; " " &amp;TRIM(_INSTRUMENT_TAGS[[#This Row],[DESC2]]) &amp; " " &amp; TRIM(_INSTRUMENT_TAGS[[#This Row],[DESC3]]))</f>
        <v>FUEL RECEPTION HYDRAULIC UNIT 1, PUMP 3</v>
      </c>
    </row>
    <row r="540" spans="1:11" x14ac:dyDescent="0.4">
      <c r="A540" s="280" t="s">
        <v>1368</v>
      </c>
      <c r="B540" s="280" t="s">
        <v>2187</v>
      </c>
      <c r="C540" s="280" t="s">
        <v>2198</v>
      </c>
      <c r="D540" s="281"/>
      <c r="E540" s="280" t="str">
        <f>_xlfn.CONCAT(_INSTRUMENT_TAGS[[#This Row],[INITIAL_TAG1]:[INITIAL_TAG2]])</f>
        <v>BB1EM605_LOCAL_MODE</v>
      </c>
      <c r="F540" s="280" t="str">
        <f>TRIM(UPPER( MID(_INSTRUMENT_TAGS[[#This Row],[INITIAL_DESC]],1,25)))</f>
        <v>FUEL RECEPTION</v>
      </c>
      <c r="G540" s="280" t="str">
        <f>TRIM(UPPER( MID(_INSTRUMENT_TAGS[[#This Row],[INITIAL_DESC]],26,25)))</f>
        <v>HYDRAULIC UNIT 1, PUMP 3</v>
      </c>
      <c r="H540" s="280" t="str">
        <f xml:space="preserve"> TRIM(UPPER( MID(_INSTRUMENT_TAGS[[#This Row],[INITIAL_DESC]],51,25)))</f>
        <v>LOCAL_MODE</v>
      </c>
      <c r="I540" s="281"/>
      <c r="J540" s="280" t="str">
        <f>_xlfn.CONCAT(_INSTRUMENT_TAGS[[#This Row],[INITIAL_TAG1]:[INITIAL_TAG2]])</f>
        <v>BB1EM605_LOCAL_MODE</v>
      </c>
      <c r="K540" s="280" t="str">
        <f>TRIM(TRIM(_INSTRUMENT_TAGS[[#This Row],[DESC1]])&amp; " " &amp;TRIM(_INSTRUMENT_TAGS[[#This Row],[DESC2]]) &amp; " " &amp; TRIM(_INSTRUMENT_TAGS[[#This Row],[DESC3]]))</f>
        <v>FUEL RECEPTION HYDRAULIC UNIT 1, PUMP 3 LOCAL_MODE</v>
      </c>
    </row>
    <row r="541" spans="1:11" x14ac:dyDescent="0.4">
      <c r="A541" s="280" t="s">
        <v>1368</v>
      </c>
      <c r="B541" s="280" t="s">
        <v>2189</v>
      </c>
      <c r="C541" s="280" t="s">
        <v>2199</v>
      </c>
      <c r="D541" s="281"/>
      <c r="E541" s="280" t="str">
        <f>_xlfn.CONCAT(_INSTRUMENT_TAGS[[#This Row],[INITIAL_TAG1]:[INITIAL_TAG2]])</f>
        <v>BB1EM605_LOCAL_RUN</v>
      </c>
      <c r="F541" s="280" t="str">
        <f>TRIM(UPPER( MID(_INSTRUMENT_TAGS[[#This Row],[INITIAL_DESC]],1,25)))</f>
        <v>FUEL RECEPTION</v>
      </c>
      <c r="G541" s="280" t="str">
        <f>TRIM(UPPER( MID(_INSTRUMENT_TAGS[[#This Row],[INITIAL_DESC]],26,25)))</f>
        <v>HYDRAULIC UNIT 1, PUMP 3</v>
      </c>
      <c r="H541" s="280" t="str">
        <f xml:space="preserve"> TRIM(UPPER( MID(_INSTRUMENT_TAGS[[#This Row],[INITIAL_DESC]],51,25)))</f>
        <v>LOCAL_RUN</v>
      </c>
      <c r="I541" s="281"/>
      <c r="J541" s="280" t="str">
        <f>_xlfn.CONCAT(_INSTRUMENT_TAGS[[#This Row],[INITIAL_TAG1]:[INITIAL_TAG2]])</f>
        <v>BB1EM605_LOCAL_RUN</v>
      </c>
      <c r="K541" s="280" t="str">
        <f>TRIM(TRIM(_INSTRUMENT_TAGS[[#This Row],[DESC1]])&amp; " " &amp;TRIM(_INSTRUMENT_TAGS[[#This Row],[DESC2]]) &amp; " " &amp; TRIM(_INSTRUMENT_TAGS[[#This Row],[DESC3]]))</f>
        <v>FUEL RECEPTION HYDRAULIC UNIT 1, PUMP 3 LOCAL_RUN</v>
      </c>
    </row>
    <row r="542" spans="1:11" x14ac:dyDescent="0.4">
      <c r="A542" s="280" t="s">
        <v>1368</v>
      </c>
      <c r="B542" s="280" t="s">
        <v>2191</v>
      </c>
      <c r="C542" s="280" t="s">
        <v>2200</v>
      </c>
      <c r="D542" s="281"/>
      <c r="E542" s="280" t="str">
        <f>_xlfn.CONCAT(_INSTRUMENT_TAGS[[#This Row],[INITIAL_TAG1]:[INITIAL_TAG2]])</f>
        <v>BB1EM605_ISOLATOR</v>
      </c>
      <c r="F542" s="280" t="str">
        <f>TRIM(UPPER( MID(_INSTRUMENT_TAGS[[#This Row],[INITIAL_DESC]],1,25)))</f>
        <v>FUEL RECEPTION</v>
      </c>
      <c r="G542" s="280" t="str">
        <f>TRIM(UPPER( MID(_INSTRUMENT_TAGS[[#This Row],[INITIAL_DESC]],26,25)))</f>
        <v>HYDRAULIC UNIT 1, PUMP 3</v>
      </c>
      <c r="H542" s="280" t="str">
        <f xml:space="preserve"> TRIM(UPPER( MID(_INSTRUMENT_TAGS[[#This Row],[INITIAL_DESC]],51,25)))</f>
        <v>ISOLATOR</v>
      </c>
      <c r="I542" s="281"/>
      <c r="J542" s="280" t="str">
        <f>_xlfn.CONCAT(_INSTRUMENT_TAGS[[#This Row],[INITIAL_TAG1]:[INITIAL_TAG2]])</f>
        <v>BB1EM605_ISOLATOR</v>
      </c>
      <c r="K542" s="280" t="str">
        <f>TRIM(TRIM(_INSTRUMENT_TAGS[[#This Row],[DESC1]])&amp; " " &amp;TRIM(_INSTRUMENT_TAGS[[#This Row],[DESC2]]) &amp; " " &amp; TRIM(_INSTRUMENT_TAGS[[#This Row],[DESC3]]))</f>
        <v>FUEL RECEPTION HYDRAULIC UNIT 1, PUMP 3 ISOLATOR</v>
      </c>
    </row>
    <row r="543" spans="1:11" x14ac:dyDescent="0.4">
      <c r="A543" s="280" t="s">
        <v>1377</v>
      </c>
      <c r="C543" s="280" t="s">
        <v>2201</v>
      </c>
      <c r="D543" s="281"/>
      <c r="E543" s="280" t="str">
        <f>_xlfn.CONCAT(_INSTRUMENT_TAGS[[#This Row],[INITIAL_TAG1]:[INITIAL_TAG2]])</f>
        <v>BB1EM658</v>
      </c>
      <c r="F543" s="280" t="str">
        <f>TRIM(UPPER( MID(_INSTRUMENT_TAGS[[#This Row],[INITIAL_DESC]],1,25)))</f>
        <v>SCRAPER CONVEYOR 1</v>
      </c>
      <c r="G543" s="280" t="str">
        <f>TRIM(UPPER( MID(_INSTRUMENT_TAGS[[#This Row],[INITIAL_DESC]],26,25)))</f>
        <v/>
      </c>
      <c r="H543" s="280" t="str">
        <f xml:space="preserve"> TRIM(UPPER( MID(_INSTRUMENT_TAGS[[#This Row],[INITIAL_DESC]],51,25)))</f>
        <v/>
      </c>
      <c r="I543" s="281"/>
      <c r="J543" s="280" t="str">
        <f>_xlfn.CONCAT(_INSTRUMENT_TAGS[[#This Row],[INITIAL_TAG1]:[INITIAL_TAG2]])</f>
        <v>BB1EM658</v>
      </c>
      <c r="K543" s="280" t="str">
        <f>TRIM(TRIM(_INSTRUMENT_TAGS[[#This Row],[DESC1]])&amp; " " &amp;TRIM(_INSTRUMENT_TAGS[[#This Row],[DESC2]]) &amp; " " &amp; TRIM(_INSTRUMENT_TAGS[[#This Row],[DESC3]]))</f>
        <v>SCRAPER CONVEYOR 1</v>
      </c>
    </row>
    <row r="544" spans="1:11" x14ac:dyDescent="0.4">
      <c r="A544" s="280" t="s">
        <v>1377</v>
      </c>
      <c r="B544" s="280" t="s">
        <v>2187</v>
      </c>
      <c r="C544" s="280" t="s">
        <v>2202</v>
      </c>
      <c r="D544" s="281"/>
      <c r="E544" s="280" t="str">
        <f>_xlfn.CONCAT(_INSTRUMENT_TAGS[[#This Row],[INITIAL_TAG1]:[INITIAL_TAG2]])</f>
        <v>BB1EM658_LOCAL_MODE</v>
      </c>
      <c r="F544" s="280" t="str">
        <f>TRIM(UPPER( MID(_INSTRUMENT_TAGS[[#This Row],[INITIAL_DESC]],1,25)))</f>
        <v>SCRAPER CONVEYOR 1</v>
      </c>
      <c r="G544" s="280" t="str">
        <f>TRIM(UPPER( MID(_INSTRUMENT_TAGS[[#This Row],[INITIAL_DESC]],26,25)))</f>
        <v>LOCAL_MODE</v>
      </c>
      <c r="H544" s="280" t="str">
        <f xml:space="preserve"> TRIM(UPPER( MID(_INSTRUMENT_TAGS[[#This Row],[INITIAL_DESC]],51,25)))</f>
        <v/>
      </c>
      <c r="I544" s="281"/>
      <c r="J544" s="280" t="str">
        <f>_xlfn.CONCAT(_INSTRUMENT_TAGS[[#This Row],[INITIAL_TAG1]:[INITIAL_TAG2]])</f>
        <v>BB1EM658_LOCAL_MODE</v>
      </c>
      <c r="K544" s="280" t="str">
        <f>TRIM(TRIM(_INSTRUMENT_TAGS[[#This Row],[DESC1]])&amp; " " &amp;TRIM(_INSTRUMENT_TAGS[[#This Row],[DESC2]]) &amp; " " &amp; TRIM(_INSTRUMENT_TAGS[[#This Row],[DESC3]]))</f>
        <v>SCRAPER CONVEYOR 1 LOCAL_MODE</v>
      </c>
    </row>
    <row r="545" spans="1:11" x14ac:dyDescent="0.4">
      <c r="A545" s="280" t="s">
        <v>1377</v>
      </c>
      <c r="B545" s="280" t="s">
        <v>2203</v>
      </c>
      <c r="C545" s="280" t="s">
        <v>2204</v>
      </c>
      <c r="D545" s="281"/>
      <c r="E545" s="280" t="str">
        <f>_xlfn.CONCAT(_INSTRUMENT_TAGS[[#This Row],[INITIAL_TAG1]:[INITIAL_TAG2]])</f>
        <v>BB1EM658_LOCAL_RUN_FWD</v>
      </c>
      <c r="F545" s="280" t="str">
        <f>TRIM(UPPER( MID(_INSTRUMENT_TAGS[[#This Row],[INITIAL_DESC]],1,25)))</f>
        <v>SCRAPER CONVEYOR 1</v>
      </c>
      <c r="G545" s="280" t="str">
        <f>TRIM(UPPER( MID(_INSTRUMENT_TAGS[[#This Row],[INITIAL_DESC]],26,25)))</f>
        <v>LOCAL_RUN_FWD</v>
      </c>
      <c r="H545" s="280" t="str">
        <f xml:space="preserve"> TRIM(UPPER( MID(_INSTRUMENT_TAGS[[#This Row],[INITIAL_DESC]],51,25)))</f>
        <v/>
      </c>
      <c r="I545" s="281"/>
      <c r="J545" s="280" t="str">
        <f>_xlfn.CONCAT(_INSTRUMENT_TAGS[[#This Row],[INITIAL_TAG1]:[INITIAL_TAG2]])</f>
        <v>BB1EM658_LOCAL_RUN_FWD</v>
      </c>
      <c r="K545" s="280" t="str">
        <f>TRIM(TRIM(_INSTRUMENT_TAGS[[#This Row],[DESC1]])&amp; " " &amp;TRIM(_INSTRUMENT_TAGS[[#This Row],[DESC2]]) &amp; " " &amp; TRIM(_INSTRUMENT_TAGS[[#This Row],[DESC3]]))</f>
        <v>SCRAPER CONVEYOR 1 LOCAL_RUN_FWD</v>
      </c>
    </row>
    <row r="546" spans="1:11" x14ac:dyDescent="0.4">
      <c r="A546" s="280" t="s">
        <v>1377</v>
      </c>
      <c r="B546" s="280" t="s">
        <v>2205</v>
      </c>
      <c r="C546" s="280" t="s">
        <v>2206</v>
      </c>
      <c r="D546" s="281"/>
      <c r="E546" s="280" t="str">
        <f>_xlfn.CONCAT(_INSTRUMENT_TAGS[[#This Row],[INITIAL_TAG1]:[INITIAL_TAG2]])</f>
        <v>BB1EM658_LOCAL_RUN_REV</v>
      </c>
      <c r="F546" s="280" t="str">
        <f>TRIM(UPPER( MID(_INSTRUMENT_TAGS[[#This Row],[INITIAL_DESC]],1,25)))</f>
        <v>SCRAPER CONVEYOR 1</v>
      </c>
      <c r="G546" s="280" t="str">
        <f>TRIM(UPPER( MID(_INSTRUMENT_TAGS[[#This Row],[INITIAL_DESC]],26,25)))</f>
        <v>LOCAL_RUN_REV</v>
      </c>
      <c r="H546" s="280" t="str">
        <f xml:space="preserve"> TRIM(UPPER( MID(_INSTRUMENT_TAGS[[#This Row],[INITIAL_DESC]],51,25)))</f>
        <v/>
      </c>
      <c r="I546" s="281"/>
      <c r="J546" s="280" t="str">
        <f>_xlfn.CONCAT(_INSTRUMENT_TAGS[[#This Row],[INITIAL_TAG1]:[INITIAL_TAG2]])</f>
        <v>BB1EM658_LOCAL_RUN_REV</v>
      </c>
      <c r="K546" s="280" t="str">
        <f>TRIM(TRIM(_INSTRUMENT_TAGS[[#This Row],[DESC1]])&amp; " " &amp;TRIM(_INSTRUMENT_TAGS[[#This Row],[DESC2]]) &amp; " " &amp; TRIM(_INSTRUMENT_TAGS[[#This Row],[DESC3]]))</f>
        <v>SCRAPER CONVEYOR 1 LOCAL_RUN_REV</v>
      </c>
    </row>
    <row r="547" spans="1:11" x14ac:dyDescent="0.4">
      <c r="A547" s="280" t="s">
        <v>1377</v>
      </c>
      <c r="B547" s="280" t="s">
        <v>2191</v>
      </c>
      <c r="C547" s="280" t="s">
        <v>2207</v>
      </c>
      <c r="D547" s="281"/>
      <c r="E547" s="280" t="str">
        <f>_xlfn.CONCAT(_INSTRUMENT_TAGS[[#This Row],[INITIAL_TAG1]:[INITIAL_TAG2]])</f>
        <v>BB1EM658_ISOLATOR</v>
      </c>
      <c r="F547" s="280" t="str">
        <f>TRIM(UPPER( MID(_INSTRUMENT_TAGS[[#This Row],[INITIAL_DESC]],1,25)))</f>
        <v>SCRAPER CONVEYOR 1</v>
      </c>
      <c r="G547" s="280" t="str">
        <f>TRIM(UPPER( MID(_INSTRUMENT_TAGS[[#This Row],[INITIAL_DESC]],26,25)))</f>
        <v>ISOLATOR</v>
      </c>
      <c r="H547" s="280" t="str">
        <f xml:space="preserve"> TRIM(UPPER( MID(_INSTRUMENT_TAGS[[#This Row],[INITIAL_DESC]],51,25)))</f>
        <v/>
      </c>
      <c r="I547" s="281"/>
      <c r="J547" s="280" t="str">
        <f>_xlfn.CONCAT(_INSTRUMENT_TAGS[[#This Row],[INITIAL_TAG1]:[INITIAL_TAG2]])</f>
        <v>BB1EM658_ISOLATOR</v>
      </c>
      <c r="K547" s="280" t="str">
        <f>TRIM(TRIM(_INSTRUMENT_TAGS[[#This Row],[DESC1]])&amp; " " &amp;TRIM(_INSTRUMENT_TAGS[[#This Row],[DESC2]]) &amp; " " &amp; TRIM(_INSTRUMENT_TAGS[[#This Row],[DESC3]]))</f>
        <v>SCRAPER CONVEYOR 1 ISOLATOR</v>
      </c>
    </row>
    <row r="548" spans="1:11" x14ac:dyDescent="0.4">
      <c r="A548" s="280" t="s">
        <v>1393</v>
      </c>
      <c r="C548" s="280" t="s">
        <v>2208</v>
      </c>
      <c r="D548" s="281"/>
      <c r="E548" s="280" t="str">
        <f>_xlfn.CONCAT(_INSTRUMENT_TAGS[[#This Row],[INITIAL_TAG1]:[INITIAL_TAG2]])</f>
        <v>BB1EM659</v>
      </c>
      <c r="F548" s="280" t="str">
        <f>TRIM(UPPER( MID(_INSTRUMENT_TAGS[[#This Row],[INITIAL_DESC]],1,25)))</f>
        <v>BELT CONVEYOR</v>
      </c>
      <c r="G548" s="280" t="str">
        <f>TRIM(UPPER( MID(_INSTRUMENT_TAGS[[#This Row],[INITIAL_DESC]],26,25)))</f>
        <v/>
      </c>
      <c r="H548" s="280" t="str">
        <f xml:space="preserve"> TRIM(UPPER( MID(_INSTRUMENT_TAGS[[#This Row],[INITIAL_DESC]],51,25)))</f>
        <v/>
      </c>
      <c r="I548" s="281"/>
      <c r="J548" s="280" t="str">
        <f>_xlfn.CONCAT(_INSTRUMENT_TAGS[[#This Row],[INITIAL_TAG1]:[INITIAL_TAG2]])</f>
        <v>BB1EM659</v>
      </c>
      <c r="K548" s="280" t="str">
        <f>TRIM(TRIM(_INSTRUMENT_TAGS[[#This Row],[DESC1]])&amp; " " &amp;TRIM(_INSTRUMENT_TAGS[[#This Row],[DESC2]]) &amp; " " &amp; TRIM(_INSTRUMENT_TAGS[[#This Row],[DESC3]]))</f>
        <v>BELT CONVEYOR</v>
      </c>
    </row>
    <row r="549" spans="1:11" x14ac:dyDescent="0.4">
      <c r="A549" s="280" t="s">
        <v>1393</v>
      </c>
      <c r="B549" s="280" t="s">
        <v>2187</v>
      </c>
      <c r="C549" s="280" t="s">
        <v>2209</v>
      </c>
      <c r="D549" s="281"/>
      <c r="E549" s="280" t="str">
        <f>_xlfn.CONCAT(_INSTRUMENT_TAGS[[#This Row],[INITIAL_TAG1]:[INITIAL_TAG2]])</f>
        <v>BB1EM659_LOCAL_MODE</v>
      </c>
      <c r="F549" s="280" t="str">
        <f>TRIM(UPPER( MID(_INSTRUMENT_TAGS[[#This Row],[INITIAL_DESC]],1,25)))</f>
        <v>BELT CONVEYOR</v>
      </c>
      <c r="G549" s="280" t="str">
        <f>TRIM(UPPER( MID(_INSTRUMENT_TAGS[[#This Row],[INITIAL_DESC]],26,25)))</f>
        <v>LOCAL_MODE</v>
      </c>
      <c r="H549" s="280" t="str">
        <f xml:space="preserve"> TRIM(UPPER( MID(_INSTRUMENT_TAGS[[#This Row],[INITIAL_DESC]],51,25)))</f>
        <v/>
      </c>
      <c r="I549" s="281"/>
      <c r="J549" s="280" t="str">
        <f>_xlfn.CONCAT(_INSTRUMENT_TAGS[[#This Row],[INITIAL_TAG1]:[INITIAL_TAG2]])</f>
        <v>BB1EM659_LOCAL_MODE</v>
      </c>
      <c r="K549" s="280" t="str">
        <f>TRIM(TRIM(_INSTRUMENT_TAGS[[#This Row],[DESC1]])&amp; " " &amp;TRIM(_INSTRUMENT_TAGS[[#This Row],[DESC2]]) &amp; " " &amp; TRIM(_INSTRUMENT_TAGS[[#This Row],[DESC3]]))</f>
        <v>BELT CONVEYOR LOCAL_MODE</v>
      </c>
    </row>
    <row r="550" spans="1:11" x14ac:dyDescent="0.4">
      <c r="A550" s="280" t="s">
        <v>1393</v>
      </c>
      <c r="B550" s="280" t="s">
        <v>2203</v>
      </c>
      <c r="C550" s="280" t="s">
        <v>2210</v>
      </c>
      <c r="D550" s="281"/>
      <c r="E550" s="280" t="str">
        <f>_xlfn.CONCAT(_INSTRUMENT_TAGS[[#This Row],[INITIAL_TAG1]:[INITIAL_TAG2]])</f>
        <v>BB1EM659_LOCAL_RUN_FWD</v>
      </c>
      <c r="F550" s="280" t="str">
        <f>TRIM(UPPER( MID(_INSTRUMENT_TAGS[[#This Row],[INITIAL_DESC]],1,25)))</f>
        <v>BELT CONVEYOR</v>
      </c>
      <c r="G550" s="280" t="str">
        <f>TRIM(UPPER( MID(_INSTRUMENT_TAGS[[#This Row],[INITIAL_DESC]],26,25)))</f>
        <v>LOCAL_RUN_FWD</v>
      </c>
      <c r="H550" s="280" t="str">
        <f xml:space="preserve"> TRIM(UPPER( MID(_INSTRUMENT_TAGS[[#This Row],[INITIAL_DESC]],51,25)))</f>
        <v/>
      </c>
      <c r="I550" s="281"/>
      <c r="J550" s="280" t="str">
        <f>_xlfn.CONCAT(_INSTRUMENT_TAGS[[#This Row],[INITIAL_TAG1]:[INITIAL_TAG2]])</f>
        <v>BB1EM659_LOCAL_RUN_FWD</v>
      </c>
      <c r="K550" s="280" t="str">
        <f>TRIM(TRIM(_INSTRUMENT_TAGS[[#This Row],[DESC1]])&amp; " " &amp;TRIM(_INSTRUMENT_TAGS[[#This Row],[DESC2]]) &amp; " " &amp; TRIM(_INSTRUMENT_TAGS[[#This Row],[DESC3]]))</f>
        <v>BELT CONVEYOR LOCAL_RUN_FWD</v>
      </c>
    </row>
    <row r="551" spans="1:11" x14ac:dyDescent="0.4">
      <c r="A551" s="280" t="s">
        <v>1393</v>
      </c>
      <c r="B551" s="280" t="s">
        <v>2205</v>
      </c>
      <c r="C551" s="280" t="s">
        <v>2211</v>
      </c>
      <c r="D551" s="281"/>
      <c r="E551" s="280" t="str">
        <f>_xlfn.CONCAT(_INSTRUMENT_TAGS[[#This Row],[INITIAL_TAG1]:[INITIAL_TAG2]])</f>
        <v>BB1EM659_LOCAL_RUN_REV</v>
      </c>
      <c r="F551" s="280" t="str">
        <f>TRIM(UPPER( MID(_INSTRUMENT_TAGS[[#This Row],[INITIAL_DESC]],1,25)))</f>
        <v>BELT CONVEYOR</v>
      </c>
      <c r="G551" s="280" t="str">
        <f>TRIM(UPPER( MID(_INSTRUMENT_TAGS[[#This Row],[INITIAL_DESC]],26,25)))</f>
        <v>LOCAL_RUN_REV</v>
      </c>
      <c r="H551" s="280" t="str">
        <f xml:space="preserve"> TRIM(UPPER( MID(_INSTRUMENT_TAGS[[#This Row],[INITIAL_DESC]],51,25)))</f>
        <v/>
      </c>
      <c r="I551" s="281"/>
      <c r="J551" s="280" t="str">
        <f>_xlfn.CONCAT(_INSTRUMENT_TAGS[[#This Row],[INITIAL_TAG1]:[INITIAL_TAG2]])</f>
        <v>BB1EM659_LOCAL_RUN_REV</v>
      </c>
      <c r="K551" s="280" t="str">
        <f>TRIM(TRIM(_INSTRUMENT_TAGS[[#This Row],[DESC1]])&amp; " " &amp;TRIM(_INSTRUMENT_TAGS[[#This Row],[DESC2]]) &amp; " " &amp; TRIM(_INSTRUMENT_TAGS[[#This Row],[DESC3]]))</f>
        <v>BELT CONVEYOR LOCAL_RUN_REV</v>
      </c>
    </row>
    <row r="552" spans="1:11" x14ac:dyDescent="0.4">
      <c r="A552" s="280" t="s">
        <v>1393</v>
      </c>
      <c r="B552" s="280" t="s">
        <v>2191</v>
      </c>
      <c r="C552" s="280" t="s">
        <v>2212</v>
      </c>
      <c r="D552" s="281"/>
      <c r="E552" s="280" t="str">
        <f>_xlfn.CONCAT(_INSTRUMENT_TAGS[[#This Row],[INITIAL_TAG1]:[INITIAL_TAG2]])</f>
        <v>BB1EM659_ISOLATOR</v>
      </c>
      <c r="F552" s="280" t="str">
        <f>TRIM(UPPER( MID(_INSTRUMENT_TAGS[[#This Row],[INITIAL_DESC]],1,25)))</f>
        <v>BELT CONVEYOR</v>
      </c>
      <c r="G552" s="280" t="str">
        <f>TRIM(UPPER( MID(_INSTRUMENT_TAGS[[#This Row],[INITIAL_DESC]],26,25)))</f>
        <v>ISOLATOR</v>
      </c>
      <c r="H552" s="280" t="str">
        <f xml:space="preserve"> TRIM(UPPER( MID(_INSTRUMENT_TAGS[[#This Row],[INITIAL_DESC]],51,25)))</f>
        <v/>
      </c>
      <c r="I552" s="281"/>
      <c r="J552" s="280" t="str">
        <f>_xlfn.CONCAT(_INSTRUMENT_TAGS[[#This Row],[INITIAL_TAG1]:[INITIAL_TAG2]])</f>
        <v>BB1EM659_ISOLATOR</v>
      </c>
      <c r="K552" s="280" t="str">
        <f>TRIM(TRIM(_INSTRUMENT_TAGS[[#This Row],[DESC1]])&amp; " " &amp;TRIM(_INSTRUMENT_TAGS[[#This Row],[DESC2]]) &amp; " " &amp; TRIM(_INSTRUMENT_TAGS[[#This Row],[DESC3]]))</f>
        <v>BELT CONVEYOR ISOLATOR</v>
      </c>
    </row>
    <row r="553" spans="1:11" x14ac:dyDescent="0.4">
      <c r="A553" s="280" t="s">
        <v>1375</v>
      </c>
      <c r="C553" s="280" t="s">
        <v>2213</v>
      </c>
      <c r="D553" s="281"/>
      <c r="E553" s="280" t="str">
        <f>_xlfn.CONCAT(_INSTRUMENT_TAGS[[#This Row],[INITIAL_TAG1]:[INITIAL_TAG2]])</f>
        <v>BB1EM675</v>
      </c>
      <c r="F553" s="280" t="str">
        <f>TRIM(UPPER( MID(_INSTRUMENT_TAGS[[#This Row],[INITIAL_DESC]],1,25)))</f>
        <v>DISC SCREEN DRIVE 1</v>
      </c>
      <c r="G553" s="280" t="str">
        <f>TRIM(UPPER( MID(_INSTRUMENT_TAGS[[#This Row],[INITIAL_DESC]],26,25)))</f>
        <v/>
      </c>
      <c r="H553" s="280" t="str">
        <f xml:space="preserve"> TRIM(UPPER( MID(_INSTRUMENT_TAGS[[#This Row],[INITIAL_DESC]],51,25)))</f>
        <v/>
      </c>
      <c r="I553" s="281"/>
      <c r="J553" s="280" t="str">
        <f>_xlfn.CONCAT(_INSTRUMENT_TAGS[[#This Row],[INITIAL_TAG1]:[INITIAL_TAG2]])</f>
        <v>BB1EM675</v>
      </c>
      <c r="K553" s="280" t="str">
        <f>TRIM(TRIM(_INSTRUMENT_TAGS[[#This Row],[DESC1]])&amp; " " &amp;TRIM(_INSTRUMENT_TAGS[[#This Row],[DESC2]]) &amp; " " &amp; TRIM(_INSTRUMENT_TAGS[[#This Row],[DESC3]]))</f>
        <v>DISC SCREEN DRIVE 1</v>
      </c>
    </row>
    <row r="554" spans="1:11" x14ac:dyDescent="0.4">
      <c r="A554" s="280" t="s">
        <v>1375</v>
      </c>
      <c r="B554" s="280" t="s">
        <v>2187</v>
      </c>
      <c r="C554" s="280" t="s">
        <v>2214</v>
      </c>
      <c r="D554" s="281"/>
      <c r="E554" s="280" t="str">
        <f>_xlfn.CONCAT(_INSTRUMENT_TAGS[[#This Row],[INITIAL_TAG1]:[INITIAL_TAG2]])</f>
        <v>BB1EM675_LOCAL_MODE</v>
      </c>
      <c r="F554" s="280" t="str">
        <f>TRIM(UPPER( MID(_INSTRUMENT_TAGS[[#This Row],[INITIAL_DESC]],1,25)))</f>
        <v>DISC SCREEN DRIVE 1</v>
      </c>
      <c r="G554" s="280" t="str">
        <f>TRIM(UPPER( MID(_INSTRUMENT_TAGS[[#This Row],[INITIAL_DESC]],26,25)))</f>
        <v>LOCAL_MODE</v>
      </c>
      <c r="H554" s="280" t="str">
        <f xml:space="preserve"> TRIM(UPPER( MID(_INSTRUMENT_TAGS[[#This Row],[INITIAL_DESC]],51,25)))</f>
        <v/>
      </c>
      <c r="I554" s="281"/>
      <c r="J554" s="280" t="str">
        <f>_xlfn.CONCAT(_INSTRUMENT_TAGS[[#This Row],[INITIAL_TAG1]:[INITIAL_TAG2]])</f>
        <v>BB1EM675_LOCAL_MODE</v>
      </c>
      <c r="K554" s="280" t="str">
        <f>TRIM(TRIM(_INSTRUMENT_TAGS[[#This Row],[DESC1]])&amp; " " &amp;TRIM(_INSTRUMENT_TAGS[[#This Row],[DESC2]]) &amp; " " &amp; TRIM(_INSTRUMENT_TAGS[[#This Row],[DESC3]]))</f>
        <v>DISC SCREEN DRIVE 1 LOCAL_MODE</v>
      </c>
    </row>
    <row r="555" spans="1:11" x14ac:dyDescent="0.4">
      <c r="A555" s="280" t="s">
        <v>1375</v>
      </c>
      <c r="B555" s="280" t="s">
        <v>2203</v>
      </c>
      <c r="C555" s="280" t="s">
        <v>2215</v>
      </c>
      <c r="D555" s="281"/>
      <c r="E555" s="280" t="str">
        <f>_xlfn.CONCAT(_INSTRUMENT_TAGS[[#This Row],[INITIAL_TAG1]:[INITIAL_TAG2]])</f>
        <v>BB1EM675_LOCAL_RUN_FWD</v>
      </c>
      <c r="F555" s="280" t="str">
        <f>TRIM(UPPER( MID(_INSTRUMENT_TAGS[[#This Row],[INITIAL_DESC]],1,25)))</f>
        <v>DISC SCREEN DRIVE 1</v>
      </c>
      <c r="G555" s="280" t="str">
        <f>TRIM(UPPER( MID(_INSTRUMENT_TAGS[[#This Row],[INITIAL_DESC]],26,25)))</f>
        <v>LOCAL_RUN_FWD</v>
      </c>
      <c r="H555" s="280" t="str">
        <f xml:space="preserve"> TRIM(UPPER( MID(_INSTRUMENT_TAGS[[#This Row],[INITIAL_DESC]],51,25)))</f>
        <v/>
      </c>
      <c r="I555" s="281"/>
      <c r="J555" s="280" t="str">
        <f>_xlfn.CONCAT(_INSTRUMENT_TAGS[[#This Row],[INITIAL_TAG1]:[INITIAL_TAG2]])</f>
        <v>BB1EM675_LOCAL_RUN_FWD</v>
      </c>
      <c r="K555" s="280" t="str">
        <f>TRIM(TRIM(_INSTRUMENT_TAGS[[#This Row],[DESC1]])&amp; " " &amp;TRIM(_INSTRUMENT_TAGS[[#This Row],[DESC2]]) &amp; " " &amp; TRIM(_INSTRUMENT_TAGS[[#This Row],[DESC3]]))</f>
        <v>DISC SCREEN DRIVE 1 LOCAL_RUN_FWD</v>
      </c>
    </row>
    <row r="556" spans="1:11" x14ac:dyDescent="0.4">
      <c r="A556" s="280" t="s">
        <v>1375</v>
      </c>
      <c r="B556" s="280" t="s">
        <v>2205</v>
      </c>
      <c r="C556" s="280" t="s">
        <v>2216</v>
      </c>
      <c r="D556" s="281"/>
      <c r="E556" s="280" t="str">
        <f>_xlfn.CONCAT(_INSTRUMENT_TAGS[[#This Row],[INITIAL_TAG1]:[INITIAL_TAG2]])</f>
        <v>BB1EM675_LOCAL_RUN_REV</v>
      </c>
      <c r="F556" s="280" t="str">
        <f>TRIM(UPPER( MID(_INSTRUMENT_TAGS[[#This Row],[INITIAL_DESC]],1,25)))</f>
        <v>DISC SCREEN DRIVE 1</v>
      </c>
      <c r="G556" s="280" t="str">
        <f>TRIM(UPPER( MID(_INSTRUMENT_TAGS[[#This Row],[INITIAL_DESC]],26,25)))</f>
        <v>LOCAL_RUN_REV</v>
      </c>
      <c r="H556" s="280" t="str">
        <f xml:space="preserve"> TRIM(UPPER( MID(_INSTRUMENT_TAGS[[#This Row],[INITIAL_DESC]],51,25)))</f>
        <v/>
      </c>
      <c r="I556" s="281"/>
      <c r="J556" s="280" t="str">
        <f>_xlfn.CONCAT(_INSTRUMENT_TAGS[[#This Row],[INITIAL_TAG1]:[INITIAL_TAG2]])</f>
        <v>BB1EM675_LOCAL_RUN_REV</v>
      </c>
      <c r="K556" s="280" t="str">
        <f>TRIM(TRIM(_INSTRUMENT_TAGS[[#This Row],[DESC1]])&amp; " " &amp;TRIM(_INSTRUMENT_TAGS[[#This Row],[DESC2]]) &amp; " " &amp; TRIM(_INSTRUMENT_TAGS[[#This Row],[DESC3]]))</f>
        <v>DISC SCREEN DRIVE 1 LOCAL_RUN_REV</v>
      </c>
    </row>
    <row r="557" spans="1:11" x14ac:dyDescent="0.4">
      <c r="A557" s="280" t="s">
        <v>1375</v>
      </c>
      <c r="B557" s="280" t="s">
        <v>2191</v>
      </c>
      <c r="C557" s="280" t="s">
        <v>2217</v>
      </c>
      <c r="D557" s="281"/>
      <c r="E557" s="280" t="str">
        <f>_xlfn.CONCAT(_INSTRUMENT_TAGS[[#This Row],[INITIAL_TAG1]:[INITIAL_TAG2]])</f>
        <v>BB1EM675_ISOLATOR</v>
      </c>
      <c r="F557" s="280" t="str">
        <f>TRIM(UPPER( MID(_INSTRUMENT_TAGS[[#This Row],[INITIAL_DESC]],1,25)))</f>
        <v>DISC SCREEN DRIVE 1</v>
      </c>
      <c r="G557" s="280" t="str">
        <f>TRIM(UPPER( MID(_INSTRUMENT_TAGS[[#This Row],[INITIAL_DESC]],26,25)))</f>
        <v>ISOLATOR</v>
      </c>
      <c r="H557" s="280" t="str">
        <f xml:space="preserve"> TRIM(UPPER( MID(_INSTRUMENT_TAGS[[#This Row],[INITIAL_DESC]],51,25)))</f>
        <v/>
      </c>
      <c r="I557" s="281"/>
      <c r="J557" s="280" t="str">
        <f>_xlfn.CONCAT(_INSTRUMENT_TAGS[[#This Row],[INITIAL_TAG1]:[INITIAL_TAG2]])</f>
        <v>BB1EM675_ISOLATOR</v>
      </c>
      <c r="K557" s="280" t="str">
        <f>TRIM(TRIM(_INSTRUMENT_TAGS[[#This Row],[DESC1]])&amp; " " &amp;TRIM(_INSTRUMENT_TAGS[[#This Row],[DESC2]]) &amp; " " &amp; TRIM(_INSTRUMENT_TAGS[[#This Row],[DESC3]]))</f>
        <v>DISC SCREEN DRIVE 1 ISOLATOR</v>
      </c>
    </row>
    <row r="558" spans="1:11" x14ac:dyDescent="0.4">
      <c r="A558" s="280" t="s">
        <v>1413</v>
      </c>
      <c r="C558" s="280" t="s">
        <v>2218</v>
      </c>
      <c r="D558" s="281"/>
      <c r="E558" s="280" t="str">
        <f>_xlfn.CONCAT(_INSTRUMENT_TAGS[[#This Row],[INITIAL_TAG1]:[INITIAL_TAG2]])</f>
        <v>BB1EM676</v>
      </c>
      <c r="F558" s="280" t="str">
        <f>TRIM(UPPER( MID(_INSTRUMENT_TAGS[[#This Row],[INITIAL_DESC]],1,25)))</f>
        <v>DISC SCREEN DRIVE 2</v>
      </c>
      <c r="G558" s="280" t="str">
        <f>TRIM(UPPER( MID(_INSTRUMENT_TAGS[[#This Row],[INITIAL_DESC]],26,25)))</f>
        <v/>
      </c>
      <c r="H558" s="280" t="str">
        <f xml:space="preserve"> TRIM(UPPER( MID(_INSTRUMENT_TAGS[[#This Row],[INITIAL_DESC]],51,25)))</f>
        <v/>
      </c>
      <c r="I558" s="281"/>
      <c r="J558" s="280" t="str">
        <f>_xlfn.CONCAT(_INSTRUMENT_TAGS[[#This Row],[INITIAL_TAG1]:[INITIAL_TAG2]])</f>
        <v>BB1EM676</v>
      </c>
      <c r="K558" s="280" t="str">
        <f>TRIM(TRIM(_INSTRUMENT_TAGS[[#This Row],[DESC1]])&amp; " " &amp;TRIM(_INSTRUMENT_TAGS[[#This Row],[DESC2]]) &amp; " " &amp; TRIM(_INSTRUMENT_TAGS[[#This Row],[DESC3]]))</f>
        <v>DISC SCREEN DRIVE 2</v>
      </c>
    </row>
    <row r="559" spans="1:11" x14ac:dyDescent="0.4">
      <c r="A559" s="280" t="s">
        <v>1413</v>
      </c>
      <c r="B559" s="280" t="s">
        <v>2187</v>
      </c>
      <c r="C559" s="280" t="s">
        <v>2219</v>
      </c>
      <c r="D559" s="281"/>
      <c r="E559" s="280" t="str">
        <f>_xlfn.CONCAT(_INSTRUMENT_TAGS[[#This Row],[INITIAL_TAG1]:[INITIAL_TAG2]])</f>
        <v>BB1EM676_LOCAL_MODE</v>
      </c>
      <c r="F559" s="280" t="str">
        <f>TRIM(UPPER( MID(_INSTRUMENT_TAGS[[#This Row],[INITIAL_DESC]],1,25)))</f>
        <v>DISC SCREEN DRIVE 2</v>
      </c>
      <c r="G559" s="280" t="str">
        <f>TRIM(UPPER( MID(_INSTRUMENT_TAGS[[#This Row],[INITIAL_DESC]],26,25)))</f>
        <v>LOCAL_MODE</v>
      </c>
      <c r="H559" s="280" t="str">
        <f xml:space="preserve"> TRIM(UPPER( MID(_INSTRUMENT_TAGS[[#This Row],[INITIAL_DESC]],51,25)))</f>
        <v/>
      </c>
      <c r="I559" s="281"/>
      <c r="J559" s="280" t="str">
        <f>_xlfn.CONCAT(_INSTRUMENT_TAGS[[#This Row],[INITIAL_TAG1]:[INITIAL_TAG2]])</f>
        <v>BB1EM676_LOCAL_MODE</v>
      </c>
      <c r="K559" s="280" t="str">
        <f>TRIM(TRIM(_INSTRUMENT_TAGS[[#This Row],[DESC1]])&amp; " " &amp;TRIM(_INSTRUMENT_TAGS[[#This Row],[DESC2]]) &amp; " " &amp; TRIM(_INSTRUMENT_TAGS[[#This Row],[DESC3]]))</f>
        <v>DISC SCREEN DRIVE 2 LOCAL_MODE</v>
      </c>
    </row>
    <row r="560" spans="1:11" x14ac:dyDescent="0.4">
      <c r="A560" s="280" t="s">
        <v>1413</v>
      </c>
      <c r="B560" s="280" t="s">
        <v>2203</v>
      </c>
      <c r="C560" s="280" t="s">
        <v>2220</v>
      </c>
      <c r="D560" s="281"/>
      <c r="E560" s="280" t="str">
        <f>_xlfn.CONCAT(_INSTRUMENT_TAGS[[#This Row],[INITIAL_TAG1]:[INITIAL_TAG2]])</f>
        <v>BB1EM676_LOCAL_RUN_FWD</v>
      </c>
      <c r="F560" s="280" t="str">
        <f>TRIM(UPPER( MID(_INSTRUMENT_TAGS[[#This Row],[INITIAL_DESC]],1,25)))</f>
        <v>DISC SCREEN DRIVE 2</v>
      </c>
      <c r="G560" s="280" t="str">
        <f>TRIM(UPPER( MID(_INSTRUMENT_TAGS[[#This Row],[INITIAL_DESC]],26,25)))</f>
        <v>LOCAL_RUN_FWD</v>
      </c>
      <c r="H560" s="280" t="str">
        <f xml:space="preserve"> TRIM(UPPER( MID(_INSTRUMENT_TAGS[[#This Row],[INITIAL_DESC]],51,25)))</f>
        <v/>
      </c>
      <c r="I560" s="281"/>
      <c r="J560" s="280" t="str">
        <f>_xlfn.CONCAT(_INSTRUMENT_TAGS[[#This Row],[INITIAL_TAG1]:[INITIAL_TAG2]])</f>
        <v>BB1EM676_LOCAL_RUN_FWD</v>
      </c>
      <c r="K560" s="280" t="str">
        <f>TRIM(TRIM(_INSTRUMENT_TAGS[[#This Row],[DESC1]])&amp; " " &amp;TRIM(_INSTRUMENT_TAGS[[#This Row],[DESC2]]) &amp; " " &amp; TRIM(_INSTRUMENT_TAGS[[#This Row],[DESC3]]))</f>
        <v>DISC SCREEN DRIVE 2 LOCAL_RUN_FWD</v>
      </c>
    </row>
    <row r="561" spans="1:11" x14ac:dyDescent="0.4">
      <c r="A561" s="280" t="s">
        <v>1413</v>
      </c>
      <c r="B561" s="280" t="s">
        <v>2205</v>
      </c>
      <c r="C561" s="280" t="s">
        <v>2221</v>
      </c>
      <c r="D561" s="281"/>
      <c r="E561" s="280" t="str">
        <f>_xlfn.CONCAT(_INSTRUMENT_TAGS[[#This Row],[INITIAL_TAG1]:[INITIAL_TAG2]])</f>
        <v>BB1EM676_LOCAL_RUN_REV</v>
      </c>
      <c r="F561" s="280" t="str">
        <f>TRIM(UPPER( MID(_INSTRUMENT_TAGS[[#This Row],[INITIAL_DESC]],1,25)))</f>
        <v>DISC SCREEN DRIVE 2</v>
      </c>
      <c r="G561" s="280" t="str">
        <f>TRIM(UPPER( MID(_INSTRUMENT_TAGS[[#This Row],[INITIAL_DESC]],26,25)))</f>
        <v>LOCAL_RUN_REV</v>
      </c>
      <c r="H561" s="280" t="str">
        <f xml:space="preserve"> TRIM(UPPER( MID(_INSTRUMENT_TAGS[[#This Row],[INITIAL_DESC]],51,25)))</f>
        <v/>
      </c>
      <c r="I561" s="281"/>
      <c r="J561" s="280" t="str">
        <f>_xlfn.CONCAT(_INSTRUMENT_TAGS[[#This Row],[INITIAL_TAG1]:[INITIAL_TAG2]])</f>
        <v>BB1EM676_LOCAL_RUN_REV</v>
      </c>
      <c r="K561" s="280" t="str">
        <f>TRIM(TRIM(_INSTRUMENT_TAGS[[#This Row],[DESC1]])&amp; " " &amp;TRIM(_INSTRUMENT_TAGS[[#This Row],[DESC2]]) &amp; " " &amp; TRIM(_INSTRUMENT_TAGS[[#This Row],[DESC3]]))</f>
        <v>DISC SCREEN DRIVE 2 LOCAL_RUN_REV</v>
      </c>
    </row>
    <row r="562" spans="1:11" x14ac:dyDescent="0.4">
      <c r="A562" s="280" t="s">
        <v>1413</v>
      </c>
      <c r="B562" s="280" t="s">
        <v>2191</v>
      </c>
      <c r="C562" s="280" t="s">
        <v>2222</v>
      </c>
      <c r="D562" s="281"/>
      <c r="E562" s="280" t="str">
        <f>_xlfn.CONCAT(_INSTRUMENT_TAGS[[#This Row],[INITIAL_TAG1]:[INITIAL_TAG2]])</f>
        <v>BB1EM676_ISOLATOR</v>
      </c>
      <c r="F562" s="280" t="str">
        <f>TRIM(UPPER( MID(_INSTRUMENT_TAGS[[#This Row],[INITIAL_DESC]],1,25)))</f>
        <v>DISC SCREEN DRIVE 2</v>
      </c>
      <c r="G562" s="280" t="str">
        <f>TRIM(UPPER( MID(_INSTRUMENT_TAGS[[#This Row],[INITIAL_DESC]],26,25)))</f>
        <v>ISOLATOR</v>
      </c>
      <c r="H562" s="280" t="str">
        <f xml:space="preserve"> TRIM(UPPER( MID(_INSTRUMENT_TAGS[[#This Row],[INITIAL_DESC]],51,25)))</f>
        <v/>
      </c>
      <c r="I562" s="281"/>
      <c r="J562" s="280" t="str">
        <f>_xlfn.CONCAT(_INSTRUMENT_TAGS[[#This Row],[INITIAL_TAG1]:[INITIAL_TAG2]])</f>
        <v>BB1EM676_ISOLATOR</v>
      </c>
      <c r="K562" s="280" t="str">
        <f>TRIM(TRIM(_INSTRUMENT_TAGS[[#This Row],[DESC1]])&amp; " " &amp;TRIM(_INSTRUMENT_TAGS[[#This Row],[DESC2]]) &amp; " " &amp; TRIM(_INSTRUMENT_TAGS[[#This Row],[DESC3]]))</f>
        <v>DISC SCREEN DRIVE 2 ISOLATOR</v>
      </c>
    </row>
    <row r="563" spans="1:11" x14ac:dyDescent="0.4">
      <c r="A563" s="280" t="s">
        <v>1417</v>
      </c>
      <c r="C563" s="280" t="s">
        <v>2223</v>
      </c>
      <c r="D563" s="281"/>
      <c r="E563" s="280" t="str">
        <f>_xlfn.CONCAT(_INSTRUMENT_TAGS[[#This Row],[INITIAL_TAG1]:[INITIAL_TAG2]])</f>
        <v>BB1EM672</v>
      </c>
      <c r="F563" s="280" t="str">
        <f>TRIM(UPPER( MID(_INSTRUMENT_TAGS[[#This Row],[INITIAL_DESC]],1,25)))</f>
        <v>SCRAPER CONVEYOR 2</v>
      </c>
      <c r="G563" s="280" t="str">
        <f>TRIM(UPPER( MID(_INSTRUMENT_TAGS[[#This Row],[INITIAL_DESC]],26,25)))</f>
        <v/>
      </c>
      <c r="H563" s="280" t="str">
        <f xml:space="preserve"> TRIM(UPPER( MID(_INSTRUMENT_TAGS[[#This Row],[INITIAL_DESC]],51,25)))</f>
        <v/>
      </c>
      <c r="I563" s="281"/>
      <c r="J563" s="280" t="str">
        <f>_xlfn.CONCAT(_INSTRUMENT_TAGS[[#This Row],[INITIAL_TAG1]:[INITIAL_TAG2]])</f>
        <v>BB1EM672</v>
      </c>
      <c r="K563" s="280" t="str">
        <f>TRIM(TRIM(_INSTRUMENT_TAGS[[#This Row],[DESC1]])&amp; " " &amp;TRIM(_INSTRUMENT_TAGS[[#This Row],[DESC2]]) &amp; " " &amp; TRIM(_INSTRUMENT_TAGS[[#This Row],[DESC3]]))</f>
        <v>SCRAPER CONVEYOR 2</v>
      </c>
    </row>
    <row r="564" spans="1:11" x14ac:dyDescent="0.4">
      <c r="A564" s="280" t="s">
        <v>1417</v>
      </c>
      <c r="B564" s="280" t="s">
        <v>2187</v>
      </c>
      <c r="C564" s="280" t="s">
        <v>2224</v>
      </c>
      <c r="D564" s="281"/>
      <c r="E564" s="280" t="str">
        <f>_xlfn.CONCAT(_INSTRUMENT_TAGS[[#This Row],[INITIAL_TAG1]:[INITIAL_TAG2]])</f>
        <v>BB1EM672_LOCAL_MODE</v>
      </c>
      <c r="F564" s="280" t="str">
        <f>TRIM(UPPER( MID(_INSTRUMENT_TAGS[[#This Row],[INITIAL_DESC]],1,25)))</f>
        <v>SCRAPER CONVEYOR 2</v>
      </c>
      <c r="G564" s="280" t="str">
        <f>TRIM(UPPER( MID(_INSTRUMENT_TAGS[[#This Row],[INITIAL_DESC]],26,25)))</f>
        <v>LOCAL_MODE</v>
      </c>
      <c r="H564" s="280" t="str">
        <f xml:space="preserve"> TRIM(UPPER( MID(_INSTRUMENT_TAGS[[#This Row],[INITIAL_DESC]],51,25)))</f>
        <v/>
      </c>
      <c r="I564" s="281"/>
      <c r="J564" s="280" t="str">
        <f>_xlfn.CONCAT(_INSTRUMENT_TAGS[[#This Row],[INITIAL_TAG1]:[INITIAL_TAG2]])</f>
        <v>BB1EM672_LOCAL_MODE</v>
      </c>
      <c r="K564" s="280" t="str">
        <f>TRIM(TRIM(_INSTRUMENT_TAGS[[#This Row],[DESC1]])&amp; " " &amp;TRIM(_INSTRUMENT_TAGS[[#This Row],[DESC2]]) &amp; " " &amp; TRIM(_INSTRUMENT_TAGS[[#This Row],[DESC3]]))</f>
        <v>SCRAPER CONVEYOR 2 LOCAL_MODE</v>
      </c>
    </row>
    <row r="565" spans="1:11" x14ac:dyDescent="0.4">
      <c r="A565" s="280" t="s">
        <v>1417</v>
      </c>
      <c r="B565" s="280" t="s">
        <v>2203</v>
      </c>
      <c r="C565" s="280" t="s">
        <v>2225</v>
      </c>
      <c r="D565" s="281"/>
      <c r="E565" s="280" t="str">
        <f>_xlfn.CONCAT(_INSTRUMENT_TAGS[[#This Row],[INITIAL_TAG1]:[INITIAL_TAG2]])</f>
        <v>BB1EM672_LOCAL_RUN_FWD</v>
      </c>
      <c r="F565" s="280" t="str">
        <f>TRIM(UPPER( MID(_INSTRUMENT_TAGS[[#This Row],[INITIAL_DESC]],1,25)))</f>
        <v>SCRAPER CONVEYOR 2</v>
      </c>
      <c r="G565" s="280" t="str">
        <f>TRIM(UPPER( MID(_INSTRUMENT_TAGS[[#This Row],[INITIAL_DESC]],26,25)))</f>
        <v>LOCAL_RUN_FWD</v>
      </c>
      <c r="H565" s="280" t="str">
        <f xml:space="preserve"> TRIM(UPPER( MID(_INSTRUMENT_TAGS[[#This Row],[INITIAL_DESC]],51,25)))</f>
        <v/>
      </c>
      <c r="I565" s="281"/>
      <c r="J565" s="280" t="str">
        <f>_xlfn.CONCAT(_INSTRUMENT_TAGS[[#This Row],[INITIAL_TAG1]:[INITIAL_TAG2]])</f>
        <v>BB1EM672_LOCAL_RUN_FWD</v>
      </c>
      <c r="K565" s="280" t="str">
        <f>TRIM(TRIM(_INSTRUMENT_TAGS[[#This Row],[DESC1]])&amp; " " &amp;TRIM(_INSTRUMENT_TAGS[[#This Row],[DESC2]]) &amp; " " &amp; TRIM(_INSTRUMENT_TAGS[[#This Row],[DESC3]]))</f>
        <v>SCRAPER CONVEYOR 2 LOCAL_RUN_FWD</v>
      </c>
    </row>
    <row r="566" spans="1:11" x14ac:dyDescent="0.4">
      <c r="A566" s="280" t="s">
        <v>1417</v>
      </c>
      <c r="B566" s="280" t="s">
        <v>2205</v>
      </c>
      <c r="C566" s="280" t="s">
        <v>2226</v>
      </c>
      <c r="D566" s="281"/>
      <c r="E566" s="280" t="str">
        <f>_xlfn.CONCAT(_INSTRUMENT_TAGS[[#This Row],[INITIAL_TAG1]:[INITIAL_TAG2]])</f>
        <v>BB1EM672_LOCAL_RUN_REV</v>
      </c>
      <c r="F566" s="280" t="str">
        <f>TRIM(UPPER( MID(_INSTRUMENT_TAGS[[#This Row],[INITIAL_DESC]],1,25)))</f>
        <v>SCRAPER CONVEYOR 2</v>
      </c>
      <c r="G566" s="280" t="str">
        <f>TRIM(UPPER( MID(_INSTRUMENT_TAGS[[#This Row],[INITIAL_DESC]],26,25)))</f>
        <v>LOCAL_RUN_REV</v>
      </c>
      <c r="H566" s="280" t="str">
        <f xml:space="preserve"> TRIM(UPPER( MID(_INSTRUMENT_TAGS[[#This Row],[INITIAL_DESC]],51,25)))</f>
        <v/>
      </c>
      <c r="I566" s="281"/>
      <c r="J566" s="280" t="str">
        <f>_xlfn.CONCAT(_INSTRUMENT_TAGS[[#This Row],[INITIAL_TAG1]:[INITIAL_TAG2]])</f>
        <v>BB1EM672_LOCAL_RUN_REV</v>
      </c>
      <c r="K566" s="280" t="str">
        <f>TRIM(TRIM(_INSTRUMENT_TAGS[[#This Row],[DESC1]])&amp; " " &amp;TRIM(_INSTRUMENT_TAGS[[#This Row],[DESC2]]) &amp; " " &amp; TRIM(_INSTRUMENT_TAGS[[#This Row],[DESC3]]))</f>
        <v>SCRAPER CONVEYOR 2 LOCAL_RUN_REV</v>
      </c>
    </row>
    <row r="567" spans="1:11" x14ac:dyDescent="0.4">
      <c r="A567" s="280" t="s">
        <v>1417</v>
      </c>
      <c r="B567" s="280" t="s">
        <v>2191</v>
      </c>
      <c r="C567" s="280" t="s">
        <v>2227</v>
      </c>
      <c r="D567" s="281"/>
      <c r="E567" s="280" t="str">
        <f>_xlfn.CONCAT(_INSTRUMENT_TAGS[[#This Row],[INITIAL_TAG1]:[INITIAL_TAG2]])</f>
        <v>BB1EM672_ISOLATOR</v>
      </c>
      <c r="F567" s="280" t="str">
        <f>TRIM(UPPER( MID(_INSTRUMENT_TAGS[[#This Row],[INITIAL_DESC]],1,25)))</f>
        <v>SCRAPER CONVEYOR 2</v>
      </c>
      <c r="G567" s="280" t="str">
        <f>TRIM(UPPER( MID(_INSTRUMENT_TAGS[[#This Row],[INITIAL_DESC]],26,25)))</f>
        <v>ISOLATOR</v>
      </c>
      <c r="H567" s="280" t="str">
        <f xml:space="preserve"> TRIM(UPPER( MID(_INSTRUMENT_TAGS[[#This Row],[INITIAL_DESC]],51,25)))</f>
        <v/>
      </c>
      <c r="I567" s="281"/>
      <c r="J567" s="280" t="str">
        <f>_xlfn.CONCAT(_INSTRUMENT_TAGS[[#This Row],[INITIAL_TAG1]:[INITIAL_TAG2]])</f>
        <v>BB1EM672_ISOLATOR</v>
      </c>
      <c r="K567" s="280" t="str">
        <f>TRIM(TRIM(_INSTRUMENT_TAGS[[#This Row],[DESC1]])&amp; " " &amp;TRIM(_INSTRUMENT_TAGS[[#This Row],[DESC2]]) &amp; " " &amp; TRIM(_INSTRUMENT_TAGS[[#This Row],[DESC3]]))</f>
        <v>SCRAPER CONVEYOR 2 ISOLATOR</v>
      </c>
    </row>
    <row r="568" spans="1:11" x14ac:dyDescent="0.4">
      <c r="A568" s="280" t="s">
        <v>1465</v>
      </c>
      <c r="C568" s="280" t="s">
        <v>2228</v>
      </c>
      <c r="D568" s="281"/>
      <c r="E568" s="280" t="str">
        <f>_xlfn.CONCAT(_INSTRUMENT_TAGS[[#This Row],[INITIAL_TAG1]:[INITIAL_TAG2]])</f>
        <v>BB1EM662</v>
      </c>
      <c r="F568" s="280" t="str">
        <f>TRIM(UPPER( MID(_INSTRUMENT_TAGS[[#This Row],[INITIAL_DESC]],1,25)))</f>
        <v>FUEL SILO SCREW DISCHARGE</v>
      </c>
      <c r="G568" s="280" t="str">
        <f>TRIM(UPPER( MID(_INSTRUMENT_TAGS[[#This Row],[INITIAL_DESC]],26,25)))</f>
        <v/>
      </c>
      <c r="H568" s="280" t="str">
        <f xml:space="preserve"> TRIM(UPPER( MID(_INSTRUMENT_TAGS[[#This Row],[INITIAL_DESC]],51,25)))</f>
        <v/>
      </c>
      <c r="I568" s="281"/>
      <c r="J568" s="280" t="str">
        <f>_xlfn.CONCAT(_INSTRUMENT_TAGS[[#This Row],[INITIAL_TAG1]:[INITIAL_TAG2]])</f>
        <v>BB1EM662</v>
      </c>
      <c r="K568" s="280" t="str">
        <f>TRIM(TRIM(_INSTRUMENT_TAGS[[#This Row],[DESC1]])&amp; " " &amp;TRIM(_INSTRUMENT_TAGS[[#This Row],[DESC2]]) &amp; " " &amp; TRIM(_INSTRUMENT_TAGS[[#This Row],[DESC3]]))</f>
        <v>FUEL SILO SCREW DISCHARGE</v>
      </c>
    </row>
    <row r="569" spans="1:11" x14ac:dyDescent="0.4">
      <c r="A569" s="280" t="s">
        <v>1465</v>
      </c>
      <c r="B569" s="280" t="s">
        <v>2187</v>
      </c>
      <c r="C569" s="280" t="s">
        <v>2229</v>
      </c>
      <c r="D569" s="281"/>
      <c r="E569" s="280" t="str">
        <f>_xlfn.CONCAT(_INSTRUMENT_TAGS[[#This Row],[INITIAL_TAG1]:[INITIAL_TAG2]])</f>
        <v>BB1EM662_LOCAL_MODE</v>
      </c>
      <c r="F569" s="280" t="str">
        <f>TRIM(UPPER( MID(_INSTRUMENT_TAGS[[#This Row],[INITIAL_DESC]],1,25)))</f>
        <v>FUEL SILO SCREW DISCHARGE</v>
      </c>
      <c r="G569" s="280" t="str">
        <f>TRIM(UPPER( MID(_INSTRUMENT_TAGS[[#This Row],[INITIAL_DESC]],26,25)))</f>
        <v>LOCAL_MODE</v>
      </c>
      <c r="H569" s="280" t="str">
        <f xml:space="preserve"> TRIM(UPPER( MID(_INSTRUMENT_TAGS[[#This Row],[INITIAL_DESC]],51,25)))</f>
        <v/>
      </c>
      <c r="I569" s="281"/>
      <c r="J569" s="280" t="str">
        <f>_xlfn.CONCAT(_INSTRUMENT_TAGS[[#This Row],[INITIAL_TAG1]:[INITIAL_TAG2]])</f>
        <v>BB1EM662_LOCAL_MODE</v>
      </c>
      <c r="K569" s="280" t="str">
        <f>TRIM(TRIM(_INSTRUMENT_TAGS[[#This Row],[DESC1]])&amp; " " &amp;TRIM(_INSTRUMENT_TAGS[[#This Row],[DESC2]]) &amp; " " &amp; TRIM(_INSTRUMENT_TAGS[[#This Row],[DESC3]]))</f>
        <v>FUEL SILO SCREW DISCHARGE LOCAL_MODE</v>
      </c>
    </row>
    <row r="570" spans="1:11" x14ac:dyDescent="0.4">
      <c r="A570" s="280" t="s">
        <v>1465</v>
      </c>
      <c r="B570" s="280" t="s">
        <v>2203</v>
      </c>
      <c r="C570" s="280" t="s">
        <v>2230</v>
      </c>
      <c r="D570" s="281"/>
      <c r="E570" s="280" t="str">
        <f>_xlfn.CONCAT(_INSTRUMENT_TAGS[[#This Row],[INITIAL_TAG1]:[INITIAL_TAG2]])</f>
        <v>BB1EM662_LOCAL_RUN_FWD</v>
      </c>
      <c r="F570" s="280" t="str">
        <f>TRIM(UPPER( MID(_INSTRUMENT_TAGS[[#This Row],[INITIAL_DESC]],1,25)))</f>
        <v>FUEL SILO SCREW DISCHARGE</v>
      </c>
      <c r="G570" s="280" t="str">
        <f>TRIM(UPPER( MID(_INSTRUMENT_TAGS[[#This Row],[INITIAL_DESC]],26,25)))</f>
        <v>LOCAL_RUN_FWD</v>
      </c>
      <c r="H570" s="280" t="str">
        <f xml:space="preserve"> TRIM(UPPER( MID(_INSTRUMENT_TAGS[[#This Row],[INITIAL_DESC]],51,25)))</f>
        <v/>
      </c>
      <c r="I570" s="281"/>
      <c r="J570" s="280" t="str">
        <f>_xlfn.CONCAT(_INSTRUMENT_TAGS[[#This Row],[INITIAL_TAG1]:[INITIAL_TAG2]])</f>
        <v>BB1EM662_LOCAL_RUN_FWD</v>
      </c>
      <c r="K570" s="280" t="str">
        <f>TRIM(TRIM(_INSTRUMENT_TAGS[[#This Row],[DESC1]])&amp; " " &amp;TRIM(_INSTRUMENT_TAGS[[#This Row],[DESC2]]) &amp; " " &amp; TRIM(_INSTRUMENT_TAGS[[#This Row],[DESC3]]))</f>
        <v>FUEL SILO SCREW DISCHARGE LOCAL_RUN_FWD</v>
      </c>
    </row>
    <row r="571" spans="1:11" x14ac:dyDescent="0.4">
      <c r="A571" s="280" t="s">
        <v>1465</v>
      </c>
      <c r="B571" s="280" t="s">
        <v>2205</v>
      </c>
      <c r="C571" s="280" t="s">
        <v>2231</v>
      </c>
      <c r="D571" s="281"/>
      <c r="E571" s="280" t="str">
        <f>_xlfn.CONCAT(_INSTRUMENT_TAGS[[#This Row],[INITIAL_TAG1]:[INITIAL_TAG2]])</f>
        <v>BB1EM662_LOCAL_RUN_REV</v>
      </c>
      <c r="F571" s="280" t="str">
        <f>TRIM(UPPER( MID(_INSTRUMENT_TAGS[[#This Row],[INITIAL_DESC]],1,25)))</f>
        <v>FUEL SILO SCREW DISCHARGE</v>
      </c>
      <c r="G571" s="280" t="str">
        <f>TRIM(UPPER( MID(_INSTRUMENT_TAGS[[#This Row],[INITIAL_DESC]],26,25)))</f>
        <v>LOCAL_RUN_REV</v>
      </c>
      <c r="H571" s="280" t="str">
        <f xml:space="preserve"> TRIM(UPPER( MID(_INSTRUMENT_TAGS[[#This Row],[INITIAL_DESC]],51,25)))</f>
        <v/>
      </c>
      <c r="I571" s="281"/>
      <c r="J571" s="280" t="str">
        <f>_xlfn.CONCAT(_INSTRUMENT_TAGS[[#This Row],[INITIAL_TAG1]:[INITIAL_TAG2]])</f>
        <v>BB1EM662_LOCAL_RUN_REV</v>
      </c>
      <c r="K571" s="280" t="str">
        <f>TRIM(TRIM(_INSTRUMENT_TAGS[[#This Row],[DESC1]])&amp; " " &amp;TRIM(_INSTRUMENT_TAGS[[#This Row],[DESC2]]) &amp; " " &amp; TRIM(_INSTRUMENT_TAGS[[#This Row],[DESC3]]))</f>
        <v>FUEL SILO SCREW DISCHARGE LOCAL_RUN_REV</v>
      </c>
    </row>
    <row r="572" spans="1:11" x14ac:dyDescent="0.4">
      <c r="A572" s="280" t="s">
        <v>1465</v>
      </c>
      <c r="B572" s="280" t="s">
        <v>2191</v>
      </c>
      <c r="C572" s="280" t="s">
        <v>2232</v>
      </c>
      <c r="D572" s="281"/>
      <c r="E572" s="280" t="str">
        <f>_xlfn.CONCAT(_INSTRUMENT_TAGS[[#This Row],[INITIAL_TAG1]:[INITIAL_TAG2]])</f>
        <v>BB1EM662_ISOLATOR</v>
      </c>
      <c r="F572" s="280" t="str">
        <f>TRIM(UPPER( MID(_INSTRUMENT_TAGS[[#This Row],[INITIAL_DESC]],1,25)))</f>
        <v>FUEL SILO SCREW DISCHARGE</v>
      </c>
      <c r="G572" s="280" t="str">
        <f>TRIM(UPPER( MID(_INSTRUMENT_TAGS[[#This Row],[INITIAL_DESC]],26,25)))</f>
        <v>ISOLATOR</v>
      </c>
      <c r="H572" s="280" t="str">
        <f xml:space="preserve"> TRIM(UPPER( MID(_INSTRUMENT_TAGS[[#This Row],[INITIAL_DESC]],51,25)))</f>
        <v/>
      </c>
      <c r="I572" s="281"/>
      <c r="J572" s="280" t="str">
        <f>_xlfn.CONCAT(_INSTRUMENT_TAGS[[#This Row],[INITIAL_TAG1]:[INITIAL_TAG2]])</f>
        <v>BB1EM662_ISOLATOR</v>
      </c>
      <c r="K572" s="280" t="str">
        <f>TRIM(TRIM(_INSTRUMENT_TAGS[[#This Row],[DESC1]])&amp; " " &amp;TRIM(_INSTRUMENT_TAGS[[#This Row],[DESC2]]) &amp; " " &amp; TRIM(_INSTRUMENT_TAGS[[#This Row],[DESC3]]))</f>
        <v>FUEL SILO SCREW DISCHARGE ISOLATOR</v>
      </c>
    </row>
    <row r="573" spans="1:11" x14ac:dyDescent="0.4">
      <c r="A573" s="280" t="s">
        <v>828</v>
      </c>
      <c r="C573" s="280" t="s">
        <v>2233</v>
      </c>
      <c r="D573" s="281"/>
      <c r="E573" s="280" t="str">
        <f>_xlfn.CONCAT(_INSTRUMENT_TAGS[[#This Row],[INITIAL_TAG1]:[INITIAL_TAG2]])</f>
        <v>BB1EM650</v>
      </c>
      <c r="F573" s="280" t="str">
        <f>TRIM(UPPER( MID(_INSTRUMENT_TAGS[[#This Row],[INITIAL_DESC]],1,25)))</f>
        <v>SLEWING MOTOR FOR SCREW</v>
      </c>
      <c r="G573" s="280" t="str">
        <f>TRIM(UPPER( MID(_INSTRUMENT_TAGS[[#This Row],[INITIAL_DESC]],26,25)))</f>
        <v/>
      </c>
      <c r="H573" s="280" t="str">
        <f xml:space="preserve"> TRIM(UPPER( MID(_INSTRUMENT_TAGS[[#This Row],[INITIAL_DESC]],51,25)))</f>
        <v/>
      </c>
      <c r="I573" s="281"/>
      <c r="J573" s="280" t="str">
        <f>_xlfn.CONCAT(_INSTRUMENT_TAGS[[#This Row],[INITIAL_TAG1]:[INITIAL_TAG2]])</f>
        <v>BB1EM650</v>
      </c>
      <c r="K573" s="280" t="str">
        <f>TRIM(TRIM(_INSTRUMENT_TAGS[[#This Row],[DESC1]])&amp; " " &amp;TRIM(_INSTRUMENT_TAGS[[#This Row],[DESC2]]) &amp; " " &amp; TRIM(_INSTRUMENT_TAGS[[#This Row],[DESC3]]))</f>
        <v>SLEWING MOTOR FOR SCREW</v>
      </c>
    </row>
    <row r="574" spans="1:11" x14ac:dyDescent="0.4">
      <c r="A574" s="280" t="s">
        <v>828</v>
      </c>
      <c r="B574" s="280" t="s">
        <v>2187</v>
      </c>
      <c r="C574" s="280" t="s">
        <v>2234</v>
      </c>
      <c r="D574" s="281"/>
      <c r="E574" s="280" t="str">
        <f>_xlfn.CONCAT(_INSTRUMENT_TAGS[[#This Row],[INITIAL_TAG1]:[INITIAL_TAG2]])</f>
        <v>BB1EM650_LOCAL_MODE</v>
      </c>
      <c r="F574" s="280" t="str">
        <f>TRIM(UPPER( MID(_INSTRUMENT_TAGS[[#This Row],[INITIAL_DESC]],1,25)))</f>
        <v>SLEWING MOTOR FOR SCREW</v>
      </c>
      <c r="G574" s="280" t="str">
        <f>TRIM(UPPER( MID(_INSTRUMENT_TAGS[[#This Row],[INITIAL_DESC]],26,25)))</f>
        <v>LOCAL_MODE</v>
      </c>
      <c r="H574" s="280" t="str">
        <f xml:space="preserve"> TRIM(UPPER( MID(_INSTRUMENT_TAGS[[#This Row],[INITIAL_DESC]],51,25)))</f>
        <v/>
      </c>
      <c r="I574" s="281"/>
      <c r="J574" s="280" t="str">
        <f>_xlfn.CONCAT(_INSTRUMENT_TAGS[[#This Row],[INITIAL_TAG1]:[INITIAL_TAG2]])</f>
        <v>BB1EM650_LOCAL_MODE</v>
      </c>
      <c r="K574" s="280" t="str">
        <f>TRIM(TRIM(_INSTRUMENT_TAGS[[#This Row],[DESC1]])&amp; " " &amp;TRIM(_INSTRUMENT_TAGS[[#This Row],[DESC2]]) &amp; " " &amp; TRIM(_INSTRUMENT_TAGS[[#This Row],[DESC3]]))</f>
        <v>SLEWING MOTOR FOR SCREW LOCAL_MODE</v>
      </c>
    </row>
    <row r="575" spans="1:11" x14ac:dyDescent="0.4">
      <c r="A575" s="280" t="s">
        <v>828</v>
      </c>
      <c r="B575" s="280" t="s">
        <v>2203</v>
      </c>
      <c r="C575" s="280" t="s">
        <v>2235</v>
      </c>
      <c r="D575" s="281"/>
      <c r="E575" s="280" t="str">
        <f>_xlfn.CONCAT(_INSTRUMENT_TAGS[[#This Row],[INITIAL_TAG1]:[INITIAL_TAG2]])</f>
        <v>BB1EM650_LOCAL_RUN_FWD</v>
      </c>
      <c r="F575" s="280" t="str">
        <f>TRIM(UPPER( MID(_INSTRUMENT_TAGS[[#This Row],[INITIAL_DESC]],1,25)))</f>
        <v>SLEWING MOTOR FOR SCREW</v>
      </c>
      <c r="G575" s="280" t="str">
        <f>TRIM(UPPER( MID(_INSTRUMENT_TAGS[[#This Row],[INITIAL_DESC]],26,25)))</f>
        <v>LOCAL_RUN_FWD</v>
      </c>
      <c r="H575" s="280" t="str">
        <f xml:space="preserve"> TRIM(UPPER( MID(_INSTRUMENT_TAGS[[#This Row],[INITIAL_DESC]],51,25)))</f>
        <v/>
      </c>
      <c r="I575" s="281"/>
      <c r="J575" s="280" t="str">
        <f>_xlfn.CONCAT(_INSTRUMENT_TAGS[[#This Row],[INITIAL_TAG1]:[INITIAL_TAG2]])</f>
        <v>BB1EM650_LOCAL_RUN_FWD</v>
      </c>
      <c r="K575" s="280" t="str">
        <f>TRIM(TRIM(_INSTRUMENT_TAGS[[#This Row],[DESC1]])&amp; " " &amp;TRIM(_INSTRUMENT_TAGS[[#This Row],[DESC2]]) &amp; " " &amp; TRIM(_INSTRUMENT_TAGS[[#This Row],[DESC3]]))</f>
        <v>SLEWING MOTOR FOR SCREW LOCAL_RUN_FWD</v>
      </c>
    </row>
    <row r="576" spans="1:11" x14ac:dyDescent="0.4">
      <c r="A576" s="280" t="s">
        <v>828</v>
      </c>
      <c r="B576" s="280" t="s">
        <v>2205</v>
      </c>
      <c r="C576" s="280" t="s">
        <v>2236</v>
      </c>
      <c r="D576" s="281"/>
      <c r="E576" s="280" t="str">
        <f>_xlfn.CONCAT(_INSTRUMENT_TAGS[[#This Row],[INITIAL_TAG1]:[INITIAL_TAG2]])</f>
        <v>BB1EM650_LOCAL_RUN_REV</v>
      </c>
      <c r="F576" s="280" t="str">
        <f>TRIM(UPPER( MID(_INSTRUMENT_TAGS[[#This Row],[INITIAL_DESC]],1,25)))</f>
        <v>SLEWING MOTOR FOR SCREW</v>
      </c>
      <c r="G576" s="280" t="str">
        <f>TRIM(UPPER( MID(_INSTRUMENT_TAGS[[#This Row],[INITIAL_DESC]],26,25)))</f>
        <v>LOCAL_RUN_REV</v>
      </c>
      <c r="H576" s="280" t="str">
        <f xml:space="preserve"> TRIM(UPPER( MID(_INSTRUMENT_TAGS[[#This Row],[INITIAL_DESC]],51,25)))</f>
        <v/>
      </c>
      <c r="I576" s="281"/>
      <c r="J576" s="280" t="str">
        <f>_xlfn.CONCAT(_INSTRUMENT_TAGS[[#This Row],[INITIAL_TAG1]:[INITIAL_TAG2]])</f>
        <v>BB1EM650_LOCAL_RUN_REV</v>
      </c>
      <c r="K576" s="280" t="str">
        <f>TRIM(TRIM(_INSTRUMENT_TAGS[[#This Row],[DESC1]])&amp; " " &amp;TRIM(_INSTRUMENT_TAGS[[#This Row],[DESC2]]) &amp; " " &amp; TRIM(_INSTRUMENT_TAGS[[#This Row],[DESC3]]))</f>
        <v>SLEWING MOTOR FOR SCREW LOCAL_RUN_REV</v>
      </c>
    </row>
    <row r="577" spans="1:11" x14ac:dyDescent="0.4">
      <c r="A577" s="280" t="s">
        <v>828</v>
      </c>
      <c r="B577" s="280" t="s">
        <v>2191</v>
      </c>
      <c r="C577" s="280" t="s">
        <v>2237</v>
      </c>
      <c r="D577" s="281"/>
      <c r="E577" s="280" t="str">
        <f>_xlfn.CONCAT(_INSTRUMENT_TAGS[[#This Row],[INITIAL_TAG1]:[INITIAL_TAG2]])</f>
        <v>BB1EM650_ISOLATOR</v>
      </c>
      <c r="F577" s="280" t="str">
        <f>TRIM(UPPER( MID(_INSTRUMENT_TAGS[[#This Row],[INITIAL_DESC]],1,25)))</f>
        <v>SLEWING MOTOR FOR SCREW</v>
      </c>
      <c r="G577" s="280" t="str">
        <f>TRIM(UPPER( MID(_INSTRUMENT_TAGS[[#This Row],[INITIAL_DESC]],26,25)))</f>
        <v>ISOLATOR</v>
      </c>
      <c r="H577" s="280" t="str">
        <f xml:space="preserve"> TRIM(UPPER( MID(_INSTRUMENT_TAGS[[#This Row],[INITIAL_DESC]],51,25)))</f>
        <v/>
      </c>
      <c r="I577" s="281"/>
      <c r="J577" s="280" t="str">
        <f>_xlfn.CONCAT(_INSTRUMENT_TAGS[[#This Row],[INITIAL_TAG1]:[INITIAL_TAG2]])</f>
        <v>BB1EM650_ISOLATOR</v>
      </c>
      <c r="K577" s="280" t="str">
        <f>TRIM(TRIM(_INSTRUMENT_TAGS[[#This Row],[DESC1]])&amp; " " &amp;TRIM(_INSTRUMENT_TAGS[[#This Row],[DESC2]]) &amp; " " &amp; TRIM(_INSTRUMENT_TAGS[[#This Row],[DESC3]]))</f>
        <v>SLEWING MOTOR FOR SCREW ISOLATOR</v>
      </c>
    </row>
    <row r="578" spans="1:11" x14ac:dyDescent="0.4">
      <c r="A578" s="280" t="s">
        <v>1476</v>
      </c>
      <c r="C578" s="280" t="s">
        <v>2238</v>
      </c>
      <c r="D578" s="281"/>
      <c r="E578" s="280" t="str">
        <f>_xlfn.CONCAT(_INSTRUMENT_TAGS[[#This Row],[INITIAL_TAG1]:[INITIAL_TAG2]])</f>
        <v>BB1EM663</v>
      </c>
      <c r="F578" s="280" t="str">
        <f>TRIM(UPPER( MID(_INSTRUMENT_TAGS[[#This Row],[INITIAL_DESC]],1,25)))</f>
        <v>FUEL SILO CROSS CONVEYOR</v>
      </c>
      <c r="G578" s="280" t="str">
        <f>TRIM(UPPER( MID(_INSTRUMENT_TAGS[[#This Row],[INITIAL_DESC]],26,25)))</f>
        <v/>
      </c>
      <c r="H578" s="280" t="str">
        <f xml:space="preserve"> TRIM(UPPER( MID(_INSTRUMENT_TAGS[[#This Row],[INITIAL_DESC]],51,25)))</f>
        <v/>
      </c>
      <c r="I578" s="281"/>
      <c r="J578" s="280" t="str">
        <f>_xlfn.CONCAT(_INSTRUMENT_TAGS[[#This Row],[INITIAL_TAG1]:[INITIAL_TAG2]])</f>
        <v>BB1EM663</v>
      </c>
      <c r="K578" s="280" t="str">
        <f>TRIM(TRIM(_INSTRUMENT_TAGS[[#This Row],[DESC1]])&amp; " " &amp;TRIM(_INSTRUMENT_TAGS[[#This Row],[DESC2]]) &amp; " " &amp; TRIM(_INSTRUMENT_TAGS[[#This Row],[DESC3]]))</f>
        <v>FUEL SILO CROSS CONVEYOR</v>
      </c>
    </row>
    <row r="579" spans="1:11" x14ac:dyDescent="0.4">
      <c r="A579" s="280" t="s">
        <v>1476</v>
      </c>
      <c r="B579" s="280" t="s">
        <v>2187</v>
      </c>
      <c r="C579" s="280" t="s">
        <v>2239</v>
      </c>
      <c r="D579" s="281"/>
      <c r="E579" s="280" t="str">
        <f>_xlfn.CONCAT(_INSTRUMENT_TAGS[[#This Row],[INITIAL_TAG1]:[INITIAL_TAG2]])</f>
        <v>BB1EM663_LOCAL_MODE</v>
      </c>
      <c r="F579" s="280" t="str">
        <f>TRIM(UPPER( MID(_INSTRUMENT_TAGS[[#This Row],[INITIAL_DESC]],1,25)))</f>
        <v>FUEL SILO CROSS CONVEYOR</v>
      </c>
      <c r="G579" s="280" t="str">
        <f>TRIM(UPPER( MID(_INSTRUMENT_TAGS[[#This Row],[INITIAL_DESC]],26,25)))</f>
        <v>LOCAL_MODE</v>
      </c>
      <c r="H579" s="280" t="str">
        <f xml:space="preserve"> TRIM(UPPER( MID(_INSTRUMENT_TAGS[[#This Row],[INITIAL_DESC]],51,25)))</f>
        <v/>
      </c>
      <c r="I579" s="281"/>
      <c r="J579" s="280" t="str">
        <f>_xlfn.CONCAT(_INSTRUMENT_TAGS[[#This Row],[INITIAL_TAG1]:[INITIAL_TAG2]])</f>
        <v>BB1EM663_LOCAL_MODE</v>
      </c>
      <c r="K579" s="280" t="str">
        <f>TRIM(TRIM(_INSTRUMENT_TAGS[[#This Row],[DESC1]])&amp; " " &amp;TRIM(_INSTRUMENT_TAGS[[#This Row],[DESC2]]) &amp; " " &amp; TRIM(_INSTRUMENT_TAGS[[#This Row],[DESC3]]))</f>
        <v>FUEL SILO CROSS CONVEYOR LOCAL_MODE</v>
      </c>
    </row>
    <row r="580" spans="1:11" x14ac:dyDescent="0.4">
      <c r="A580" s="280" t="s">
        <v>1476</v>
      </c>
      <c r="B580" s="280" t="s">
        <v>2203</v>
      </c>
      <c r="C580" s="280" t="s">
        <v>2240</v>
      </c>
      <c r="D580" s="281"/>
      <c r="E580" s="280" t="str">
        <f>_xlfn.CONCAT(_INSTRUMENT_TAGS[[#This Row],[INITIAL_TAG1]:[INITIAL_TAG2]])</f>
        <v>BB1EM663_LOCAL_RUN_FWD</v>
      </c>
      <c r="F580" s="280" t="str">
        <f>TRIM(UPPER( MID(_INSTRUMENT_TAGS[[#This Row],[INITIAL_DESC]],1,25)))</f>
        <v>FUEL SILO CROSS CONVEYOR</v>
      </c>
      <c r="G580" s="280" t="str">
        <f>TRIM(UPPER( MID(_INSTRUMENT_TAGS[[#This Row],[INITIAL_DESC]],26,25)))</f>
        <v>LOCAL_RUN_FWD</v>
      </c>
      <c r="H580" s="280" t="str">
        <f xml:space="preserve"> TRIM(UPPER( MID(_INSTRUMENT_TAGS[[#This Row],[INITIAL_DESC]],51,25)))</f>
        <v/>
      </c>
      <c r="I580" s="281"/>
      <c r="J580" s="280" t="str">
        <f>_xlfn.CONCAT(_INSTRUMENT_TAGS[[#This Row],[INITIAL_TAG1]:[INITIAL_TAG2]])</f>
        <v>BB1EM663_LOCAL_RUN_FWD</v>
      </c>
      <c r="K580" s="280" t="str">
        <f>TRIM(TRIM(_INSTRUMENT_TAGS[[#This Row],[DESC1]])&amp; " " &amp;TRIM(_INSTRUMENT_TAGS[[#This Row],[DESC2]]) &amp; " " &amp; TRIM(_INSTRUMENT_TAGS[[#This Row],[DESC3]]))</f>
        <v>FUEL SILO CROSS CONVEYOR LOCAL_RUN_FWD</v>
      </c>
    </row>
    <row r="581" spans="1:11" x14ac:dyDescent="0.4">
      <c r="A581" s="280" t="s">
        <v>1476</v>
      </c>
      <c r="B581" s="280" t="s">
        <v>2205</v>
      </c>
      <c r="C581" s="280" t="s">
        <v>2241</v>
      </c>
      <c r="D581" s="281"/>
      <c r="E581" s="280" t="str">
        <f>_xlfn.CONCAT(_INSTRUMENT_TAGS[[#This Row],[INITIAL_TAG1]:[INITIAL_TAG2]])</f>
        <v>BB1EM663_LOCAL_RUN_REV</v>
      </c>
      <c r="F581" s="280" t="str">
        <f>TRIM(UPPER( MID(_INSTRUMENT_TAGS[[#This Row],[INITIAL_DESC]],1,25)))</f>
        <v>FUEL SILO CROSS CONVEYOR</v>
      </c>
      <c r="G581" s="280" t="str">
        <f>TRIM(UPPER( MID(_INSTRUMENT_TAGS[[#This Row],[INITIAL_DESC]],26,25)))</f>
        <v>LOCAL_RUN_REV</v>
      </c>
      <c r="H581" s="280" t="str">
        <f xml:space="preserve"> TRIM(UPPER( MID(_INSTRUMENT_TAGS[[#This Row],[INITIAL_DESC]],51,25)))</f>
        <v/>
      </c>
      <c r="I581" s="281"/>
      <c r="J581" s="280" t="str">
        <f>_xlfn.CONCAT(_INSTRUMENT_TAGS[[#This Row],[INITIAL_TAG1]:[INITIAL_TAG2]])</f>
        <v>BB1EM663_LOCAL_RUN_REV</v>
      </c>
      <c r="K581" s="280" t="str">
        <f>TRIM(TRIM(_INSTRUMENT_TAGS[[#This Row],[DESC1]])&amp; " " &amp;TRIM(_INSTRUMENT_TAGS[[#This Row],[DESC2]]) &amp; " " &amp; TRIM(_INSTRUMENT_TAGS[[#This Row],[DESC3]]))</f>
        <v>FUEL SILO CROSS CONVEYOR LOCAL_RUN_REV</v>
      </c>
    </row>
    <row r="582" spans="1:11" x14ac:dyDescent="0.4">
      <c r="A582" s="280" t="s">
        <v>1476</v>
      </c>
      <c r="B582" s="280" t="s">
        <v>2191</v>
      </c>
      <c r="C582" s="280" t="s">
        <v>2242</v>
      </c>
      <c r="D582" s="281"/>
      <c r="E582" s="280" t="str">
        <f>_xlfn.CONCAT(_INSTRUMENT_TAGS[[#This Row],[INITIAL_TAG1]:[INITIAL_TAG2]])</f>
        <v>BB1EM663_ISOLATOR</v>
      </c>
      <c r="F582" s="280" t="str">
        <f>TRIM(UPPER( MID(_INSTRUMENT_TAGS[[#This Row],[INITIAL_DESC]],1,25)))</f>
        <v>FUEL SILO CROSS CONVEYOR</v>
      </c>
      <c r="G582" s="280" t="str">
        <f>TRIM(UPPER( MID(_INSTRUMENT_TAGS[[#This Row],[INITIAL_DESC]],26,25)))</f>
        <v>ISOLATOR</v>
      </c>
      <c r="H582" s="280" t="str">
        <f xml:space="preserve"> TRIM(UPPER( MID(_INSTRUMENT_TAGS[[#This Row],[INITIAL_DESC]],51,25)))</f>
        <v/>
      </c>
      <c r="I582" s="281"/>
      <c r="J582" s="280" t="str">
        <f>_xlfn.CONCAT(_INSTRUMENT_TAGS[[#This Row],[INITIAL_TAG1]:[INITIAL_TAG2]])</f>
        <v>BB1EM663_ISOLATOR</v>
      </c>
      <c r="K582" s="280" t="str">
        <f>TRIM(TRIM(_INSTRUMENT_TAGS[[#This Row],[DESC1]])&amp; " " &amp;TRIM(_INSTRUMENT_TAGS[[#This Row],[DESC2]]) &amp; " " &amp; TRIM(_INSTRUMENT_TAGS[[#This Row],[DESC3]]))</f>
        <v>FUEL SILO CROSS CONVEYOR ISOLATOR</v>
      </c>
    </row>
    <row r="583" spans="1:11" x14ac:dyDescent="0.4">
      <c r="A583" s="280" t="s">
        <v>1477</v>
      </c>
      <c r="C583" s="280" t="s">
        <v>2243</v>
      </c>
      <c r="D583" s="281"/>
      <c r="E583" s="280" t="str">
        <f>_xlfn.CONCAT(_INSTRUMENT_TAGS[[#This Row],[INITIAL_TAG1]:[INITIAL_TAG2]])</f>
        <v>BB1EM664</v>
      </c>
      <c r="F583" s="280" t="str">
        <f>TRIM(UPPER( MID(_INSTRUMENT_TAGS[[#This Row],[INITIAL_DESC]],1,25)))</f>
        <v>FUEL FEEDING SCREW 1</v>
      </c>
      <c r="G583" s="280" t="str">
        <f>TRIM(UPPER( MID(_INSTRUMENT_TAGS[[#This Row],[INITIAL_DESC]],26,25)))</f>
        <v/>
      </c>
      <c r="H583" s="280" t="str">
        <f xml:space="preserve"> TRIM(UPPER( MID(_INSTRUMENT_TAGS[[#This Row],[INITIAL_DESC]],51,25)))</f>
        <v/>
      </c>
      <c r="I583" s="281"/>
      <c r="J583" s="280" t="str">
        <f>_xlfn.CONCAT(_INSTRUMENT_TAGS[[#This Row],[INITIAL_TAG1]:[INITIAL_TAG2]])</f>
        <v>BB1EM664</v>
      </c>
      <c r="K583" s="280" t="str">
        <f>TRIM(TRIM(_INSTRUMENT_TAGS[[#This Row],[DESC1]])&amp; " " &amp;TRIM(_INSTRUMENT_TAGS[[#This Row],[DESC2]]) &amp; " " &amp; TRIM(_INSTRUMENT_TAGS[[#This Row],[DESC3]]))</f>
        <v>FUEL FEEDING SCREW 1</v>
      </c>
    </row>
    <row r="584" spans="1:11" x14ac:dyDescent="0.4">
      <c r="A584" s="280" t="s">
        <v>1477</v>
      </c>
      <c r="B584" s="280" t="s">
        <v>2187</v>
      </c>
      <c r="C584" s="280" t="s">
        <v>2244</v>
      </c>
      <c r="D584" s="281"/>
      <c r="E584" s="280" t="str">
        <f>_xlfn.CONCAT(_INSTRUMENT_TAGS[[#This Row],[INITIAL_TAG1]:[INITIAL_TAG2]])</f>
        <v>BB1EM664_LOCAL_MODE</v>
      </c>
      <c r="F584" s="280" t="str">
        <f>TRIM(UPPER( MID(_INSTRUMENT_TAGS[[#This Row],[INITIAL_DESC]],1,25)))</f>
        <v>FUEL FEEDING SCREW 1</v>
      </c>
      <c r="G584" s="280" t="str">
        <f>TRIM(UPPER( MID(_INSTRUMENT_TAGS[[#This Row],[INITIAL_DESC]],26,25)))</f>
        <v>LOCAL_MODE</v>
      </c>
      <c r="H584" s="280" t="str">
        <f xml:space="preserve"> TRIM(UPPER( MID(_INSTRUMENT_TAGS[[#This Row],[INITIAL_DESC]],51,25)))</f>
        <v/>
      </c>
      <c r="I584" s="281"/>
      <c r="J584" s="280" t="str">
        <f>_xlfn.CONCAT(_INSTRUMENT_TAGS[[#This Row],[INITIAL_TAG1]:[INITIAL_TAG2]])</f>
        <v>BB1EM664_LOCAL_MODE</v>
      </c>
      <c r="K584" s="280" t="str">
        <f>TRIM(TRIM(_INSTRUMENT_TAGS[[#This Row],[DESC1]])&amp; " " &amp;TRIM(_INSTRUMENT_TAGS[[#This Row],[DESC2]]) &amp; " " &amp; TRIM(_INSTRUMENT_TAGS[[#This Row],[DESC3]]))</f>
        <v>FUEL FEEDING SCREW 1 LOCAL_MODE</v>
      </c>
    </row>
    <row r="585" spans="1:11" x14ac:dyDescent="0.4">
      <c r="A585" s="280" t="s">
        <v>1477</v>
      </c>
      <c r="B585" s="280" t="s">
        <v>2203</v>
      </c>
      <c r="C585" s="280" t="s">
        <v>2245</v>
      </c>
      <c r="D585" s="281"/>
      <c r="E585" s="280" t="str">
        <f>_xlfn.CONCAT(_INSTRUMENT_TAGS[[#This Row],[INITIAL_TAG1]:[INITIAL_TAG2]])</f>
        <v>BB1EM664_LOCAL_RUN_FWD</v>
      </c>
      <c r="F585" s="280" t="str">
        <f>TRIM(UPPER( MID(_INSTRUMENT_TAGS[[#This Row],[INITIAL_DESC]],1,25)))</f>
        <v>FUEL FEEDING SCREW 1</v>
      </c>
      <c r="G585" s="280" t="str">
        <f>TRIM(UPPER( MID(_INSTRUMENT_TAGS[[#This Row],[INITIAL_DESC]],26,25)))</f>
        <v>LOCAL_RUN_FWD</v>
      </c>
      <c r="H585" s="280" t="str">
        <f xml:space="preserve"> TRIM(UPPER( MID(_INSTRUMENT_TAGS[[#This Row],[INITIAL_DESC]],51,25)))</f>
        <v/>
      </c>
      <c r="I585" s="281"/>
      <c r="J585" s="280" t="str">
        <f>_xlfn.CONCAT(_INSTRUMENT_TAGS[[#This Row],[INITIAL_TAG1]:[INITIAL_TAG2]])</f>
        <v>BB1EM664_LOCAL_RUN_FWD</v>
      </c>
      <c r="K585" s="280" t="str">
        <f>TRIM(TRIM(_INSTRUMENT_TAGS[[#This Row],[DESC1]])&amp; " " &amp;TRIM(_INSTRUMENT_TAGS[[#This Row],[DESC2]]) &amp; " " &amp; TRIM(_INSTRUMENT_TAGS[[#This Row],[DESC3]]))</f>
        <v>FUEL FEEDING SCREW 1 LOCAL_RUN_FWD</v>
      </c>
    </row>
    <row r="586" spans="1:11" x14ac:dyDescent="0.4">
      <c r="A586" s="280" t="s">
        <v>1477</v>
      </c>
      <c r="B586" s="280" t="s">
        <v>2205</v>
      </c>
      <c r="C586" s="280" t="s">
        <v>2246</v>
      </c>
      <c r="D586" s="281"/>
      <c r="E586" s="280" t="str">
        <f>_xlfn.CONCAT(_INSTRUMENT_TAGS[[#This Row],[INITIAL_TAG1]:[INITIAL_TAG2]])</f>
        <v>BB1EM664_LOCAL_RUN_REV</v>
      </c>
      <c r="F586" s="280" t="str">
        <f>TRIM(UPPER( MID(_INSTRUMENT_TAGS[[#This Row],[INITIAL_DESC]],1,25)))</f>
        <v>FUEL FEEDING SCREW 1</v>
      </c>
      <c r="G586" s="280" t="str">
        <f>TRIM(UPPER( MID(_INSTRUMENT_TAGS[[#This Row],[INITIAL_DESC]],26,25)))</f>
        <v>LOCAL_RUN_REV</v>
      </c>
      <c r="H586" s="280" t="str">
        <f xml:space="preserve"> TRIM(UPPER( MID(_INSTRUMENT_TAGS[[#This Row],[INITIAL_DESC]],51,25)))</f>
        <v/>
      </c>
      <c r="I586" s="281"/>
      <c r="J586" s="280" t="str">
        <f>_xlfn.CONCAT(_INSTRUMENT_TAGS[[#This Row],[INITIAL_TAG1]:[INITIAL_TAG2]])</f>
        <v>BB1EM664_LOCAL_RUN_REV</v>
      </c>
      <c r="K586" s="280" t="str">
        <f>TRIM(TRIM(_INSTRUMENT_TAGS[[#This Row],[DESC1]])&amp; " " &amp;TRIM(_INSTRUMENT_TAGS[[#This Row],[DESC2]]) &amp; " " &amp; TRIM(_INSTRUMENT_TAGS[[#This Row],[DESC3]]))</f>
        <v>FUEL FEEDING SCREW 1 LOCAL_RUN_REV</v>
      </c>
    </row>
    <row r="587" spans="1:11" x14ac:dyDescent="0.4">
      <c r="A587" s="280" t="s">
        <v>1477</v>
      </c>
      <c r="B587" s="280" t="s">
        <v>2191</v>
      </c>
      <c r="C587" s="280" t="s">
        <v>2247</v>
      </c>
      <c r="D587" s="281"/>
      <c r="E587" s="280" t="str">
        <f>_xlfn.CONCAT(_INSTRUMENT_TAGS[[#This Row],[INITIAL_TAG1]:[INITIAL_TAG2]])</f>
        <v>BB1EM664_ISOLATOR</v>
      </c>
      <c r="F587" s="280" t="str">
        <f>TRIM(UPPER( MID(_INSTRUMENT_TAGS[[#This Row],[INITIAL_DESC]],1,25)))</f>
        <v>FUEL FEEDING SCREW 1</v>
      </c>
      <c r="G587" s="280" t="str">
        <f>TRIM(UPPER( MID(_INSTRUMENT_TAGS[[#This Row],[INITIAL_DESC]],26,25)))</f>
        <v>ISOLATOR</v>
      </c>
      <c r="H587" s="280" t="str">
        <f xml:space="preserve"> TRIM(UPPER( MID(_INSTRUMENT_TAGS[[#This Row],[INITIAL_DESC]],51,25)))</f>
        <v/>
      </c>
      <c r="I587" s="281"/>
      <c r="J587" s="280" t="str">
        <f>_xlfn.CONCAT(_INSTRUMENT_TAGS[[#This Row],[INITIAL_TAG1]:[INITIAL_TAG2]])</f>
        <v>BB1EM664_ISOLATOR</v>
      </c>
      <c r="K587" s="280" t="str">
        <f>TRIM(TRIM(_INSTRUMENT_TAGS[[#This Row],[DESC1]])&amp; " " &amp;TRIM(_INSTRUMENT_TAGS[[#This Row],[DESC2]]) &amp; " " &amp; TRIM(_INSTRUMENT_TAGS[[#This Row],[DESC3]]))</f>
        <v>FUEL FEEDING SCREW 1 ISOLATOR</v>
      </c>
    </row>
    <row r="588" spans="1:11" x14ac:dyDescent="0.4">
      <c r="A588" s="280" t="s">
        <v>1479</v>
      </c>
      <c r="C588" s="280" t="s">
        <v>2248</v>
      </c>
      <c r="D588" s="281"/>
      <c r="E588" s="280" t="str">
        <f>_xlfn.CONCAT(_INSTRUMENT_TAGS[[#This Row],[INITIAL_TAG1]:[INITIAL_TAG2]])</f>
        <v>BB1EM665</v>
      </c>
      <c r="F588" s="280" t="str">
        <f>TRIM(UPPER( MID(_INSTRUMENT_TAGS[[#This Row],[INITIAL_DESC]],1,25)))</f>
        <v>FUEL FEEDING SCREW 2</v>
      </c>
      <c r="G588" s="280" t="str">
        <f>TRIM(UPPER( MID(_INSTRUMENT_TAGS[[#This Row],[INITIAL_DESC]],26,25)))</f>
        <v/>
      </c>
      <c r="H588" s="280" t="str">
        <f xml:space="preserve"> TRIM(UPPER( MID(_INSTRUMENT_TAGS[[#This Row],[INITIAL_DESC]],51,25)))</f>
        <v/>
      </c>
      <c r="I588" s="281"/>
      <c r="J588" s="280" t="str">
        <f>_xlfn.CONCAT(_INSTRUMENT_TAGS[[#This Row],[INITIAL_TAG1]:[INITIAL_TAG2]])</f>
        <v>BB1EM665</v>
      </c>
      <c r="K588" s="280" t="str">
        <f>TRIM(TRIM(_INSTRUMENT_TAGS[[#This Row],[DESC1]])&amp; " " &amp;TRIM(_INSTRUMENT_TAGS[[#This Row],[DESC2]]) &amp; " " &amp; TRIM(_INSTRUMENT_TAGS[[#This Row],[DESC3]]))</f>
        <v>FUEL FEEDING SCREW 2</v>
      </c>
    </row>
    <row r="589" spans="1:11" x14ac:dyDescent="0.4">
      <c r="A589" s="280" t="s">
        <v>1479</v>
      </c>
      <c r="B589" s="280" t="s">
        <v>2187</v>
      </c>
      <c r="C589" s="280" t="s">
        <v>2249</v>
      </c>
      <c r="D589" s="281"/>
      <c r="E589" s="280" t="str">
        <f>_xlfn.CONCAT(_INSTRUMENT_TAGS[[#This Row],[INITIAL_TAG1]:[INITIAL_TAG2]])</f>
        <v>BB1EM665_LOCAL_MODE</v>
      </c>
      <c r="F589" s="280" t="str">
        <f>TRIM(UPPER( MID(_INSTRUMENT_TAGS[[#This Row],[INITIAL_DESC]],1,25)))</f>
        <v>FUEL FEEDING SCREW 2</v>
      </c>
      <c r="G589" s="280" t="str">
        <f>TRIM(UPPER( MID(_INSTRUMENT_TAGS[[#This Row],[INITIAL_DESC]],26,25)))</f>
        <v>LOCAL_MODE</v>
      </c>
      <c r="H589" s="280" t="str">
        <f xml:space="preserve"> TRIM(UPPER( MID(_INSTRUMENT_TAGS[[#This Row],[INITIAL_DESC]],51,25)))</f>
        <v/>
      </c>
      <c r="I589" s="281"/>
      <c r="J589" s="280" t="str">
        <f>_xlfn.CONCAT(_INSTRUMENT_TAGS[[#This Row],[INITIAL_TAG1]:[INITIAL_TAG2]])</f>
        <v>BB1EM665_LOCAL_MODE</v>
      </c>
      <c r="K589" s="280" t="str">
        <f>TRIM(TRIM(_INSTRUMENT_TAGS[[#This Row],[DESC1]])&amp; " " &amp;TRIM(_INSTRUMENT_TAGS[[#This Row],[DESC2]]) &amp; " " &amp; TRIM(_INSTRUMENT_TAGS[[#This Row],[DESC3]]))</f>
        <v>FUEL FEEDING SCREW 2 LOCAL_MODE</v>
      </c>
    </row>
    <row r="590" spans="1:11" x14ac:dyDescent="0.4">
      <c r="A590" s="280" t="s">
        <v>1479</v>
      </c>
      <c r="B590" s="280" t="s">
        <v>2203</v>
      </c>
      <c r="C590" s="280" t="s">
        <v>2250</v>
      </c>
      <c r="D590" s="281"/>
      <c r="E590" s="280" t="str">
        <f>_xlfn.CONCAT(_INSTRUMENT_TAGS[[#This Row],[INITIAL_TAG1]:[INITIAL_TAG2]])</f>
        <v>BB1EM665_LOCAL_RUN_FWD</v>
      </c>
      <c r="F590" s="280" t="str">
        <f>TRIM(UPPER( MID(_INSTRUMENT_TAGS[[#This Row],[INITIAL_DESC]],1,25)))</f>
        <v>FUEL FEEDING SCREW 2</v>
      </c>
      <c r="G590" s="280" t="str">
        <f>TRIM(UPPER( MID(_INSTRUMENT_TAGS[[#This Row],[INITIAL_DESC]],26,25)))</f>
        <v>LOCAL_RUN_FWD</v>
      </c>
      <c r="H590" s="280" t="str">
        <f xml:space="preserve"> TRIM(UPPER( MID(_INSTRUMENT_TAGS[[#This Row],[INITIAL_DESC]],51,25)))</f>
        <v/>
      </c>
      <c r="I590" s="281"/>
      <c r="J590" s="280" t="str">
        <f>_xlfn.CONCAT(_INSTRUMENT_TAGS[[#This Row],[INITIAL_TAG1]:[INITIAL_TAG2]])</f>
        <v>BB1EM665_LOCAL_RUN_FWD</v>
      </c>
      <c r="K590" s="280" t="str">
        <f>TRIM(TRIM(_INSTRUMENT_TAGS[[#This Row],[DESC1]])&amp; " " &amp;TRIM(_INSTRUMENT_TAGS[[#This Row],[DESC2]]) &amp; " " &amp; TRIM(_INSTRUMENT_TAGS[[#This Row],[DESC3]]))</f>
        <v>FUEL FEEDING SCREW 2 LOCAL_RUN_FWD</v>
      </c>
    </row>
    <row r="591" spans="1:11" x14ac:dyDescent="0.4">
      <c r="A591" s="280" t="s">
        <v>1479</v>
      </c>
      <c r="B591" s="280" t="s">
        <v>2205</v>
      </c>
      <c r="C591" s="280" t="s">
        <v>2251</v>
      </c>
      <c r="D591" s="281"/>
      <c r="E591" s="280" t="str">
        <f>_xlfn.CONCAT(_INSTRUMENT_TAGS[[#This Row],[INITIAL_TAG1]:[INITIAL_TAG2]])</f>
        <v>BB1EM665_LOCAL_RUN_REV</v>
      </c>
      <c r="F591" s="280" t="str">
        <f>TRIM(UPPER( MID(_INSTRUMENT_TAGS[[#This Row],[INITIAL_DESC]],1,25)))</f>
        <v>FUEL FEEDING SCREW 2</v>
      </c>
      <c r="G591" s="280" t="str">
        <f>TRIM(UPPER( MID(_INSTRUMENT_TAGS[[#This Row],[INITIAL_DESC]],26,25)))</f>
        <v>LOCAL_RUN_REV</v>
      </c>
      <c r="H591" s="280" t="str">
        <f xml:space="preserve"> TRIM(UPPER( MID(_INSTRUMENT_TAGS[[#This Row],[INITIAL_DESC]],51,25)))</f>
        <v/>
      </c>
      <c r="I591" s="281"/>
      <c r="J591" s="280" t="str">
        <f>_xlfn.CONCAT(_INSTRUMENT_TAGS[[#This Row],[INITIAL_TAG1]:[INITIAL_TAG2]])</f>
        <v>BB1EM665_LOCAL_RUN_REV</v>
      </c>
      <c r="K591" s="280" t="str">
        <f>TRIM(TRIM(_INSTRUMENT_TAGS[[#This Row],[DESC1]])&amp; " " &amp;TRIM(_INSTRUMENT_TAGS[[#This Row],[DESC2]]) &amp; " " &amp; TRIM(_INSTRUMENT_TAGS[[#This Row],[DESC3]]))</f>
        <v>FUEL FEEDING SCREW 2 LOCAL_RUN_REV</v>
      </c>
    </row>
    <row r="592" spans="1:11" x14ac:dyDescent="0.4">
      <c r="A592" s="280" t="s">
        <v>1479</v>
      </c>
      <c r="B592" s="280" t="s">
        <v>2191</v>
      </c>
      <c r="C592" s="280" t="s">
        <v>2252</v>
      </c>
      <c r="D592" s="281"/>
      <c r="E592" s="280" t="str">
        <f>_xlfn.CONCAT(_INSTRUMENT_TAGS[[#This Row],[INITIAL_TAG1]:[INITIAL_TAG2]])</f>
        <v>BB1EM665_ISOLATOR</v>
      </c>
      <c r="F592" s="280" t="str">
        <f>TRIM(UPPER( MID(_INSTRUMENT_TAGS[[#This Row],[INITIAL_DESC]],1,25)))</f>
        <v>FUEL FEEDING SCREW 2</v>
      </c>
      <c r="G592" s="280" t="str">
        <f>TRIM(UPPER( MID(_INSTRUMENT_TAGS[[#This Row],[INITIAL_DESC]],26,25)))</f>
        <v>ISOLATOR</v>
      </c>
      <c r="H592" s="280" t="str">
        <f xml:space="preserve"> TRIM(UPPER( MID(_INSTRUMENT_TAGS[[#This Row],[INITIAL_DESC]],51,25)))</f>
        <v/>
      </c>
      <c r="I592" s="281"/>
      <c r="J592" s="280" t="str">
        <f>_xlfn.CONCAT(_INSTRUMENT_TAGS[[#This Row],[INITIAL_TAG1]:[INITIAL_TAG2]])</f>
        <v>BB1EM665_ISOLATOR</v>
      </c>
      <c r="K592" s="280" t="str">
        <f>TRIM(TRIM(_INSTRUMENT_TAGS[[#This Row],[DESC1]])&amp; " " &amp;TRIM(_INSTRUMENT_TAGS[[#This Row],[DESC2]]) &amp; " " &amp; TRIM(_INSTRUMENT_TAGS[[#This Row],[DESC3]]))</f>
        <v>FUEL FEEDING SCREW 2 ISOLATOR</v>
      </c>
    </row>
    <row r="593" spans="1:11" x14ac:dyDescent="0.4">
      <c r="A593" s="280" t="s">
        <v>1515</v>
      </c>
      <c r="C593" s="280" t="s">
        <v>2253</v>
      </c>
      <c r="D593" s="281"/>
      <c r="E593" s="280" t="str">
        <f>_xlfn.CONCAT(_INSTRUMENT_TAGS[[#This Row],[INITIAL_TAG1]:[INITIAL_TAG2]])</f>
        <v>BB1EM852</v>
      </c>
      <c r="F593" s="280" t="str">
        <f>TRIM(UPPER( MID(_INSTRUMENT_TAGS[[#This Row],[INITIAL_DESC]],1,25)))</f>
        <v>BOTTOM ASH CONVEYOR</v>
      </c>
      <c r="G593" s="280" t="str">
        <f>TRIM(UPPER( MID(_INSTRUMENT_TAGS[[#This Row],[INITIAL_DESC]],26,25)))</f>
        <v/>
      </c>
      <c r="H593" s="280" t="str">
        <f xml:space="preserve"> TRIM(UPPER( MID(_INSTRUMENT_TAGS[[#This Row],[INITIAL_DESC]],51,25)))</f>
        <v/>
      </c>
      <c r="I593" s="281"/>
      <c r="J593" s="280" t="str">
        <f>_xlfn.CONCAT(_INSTRUMENT_TAGS[[#This Row],[INITIAL_TAG1]:[INITIAL_TAG2]])</f>
        <v>BB1EM852</v>
      </c>
      <c r="K593" s="280" t="str">
        <f>TRIM(TRIM(_INSTRUMENT_TAGS[[#This Row],[DESC1]])&amp; " " &amp;TRIM(_INSTRUMENT_TAGS[[#This Row],[DESC2]]) &amp; " " &amp; TRIM(_INSTRUMENT_TAGS[[#This Row],[DESC3]]))</f>
        <v>BOTTOM ASH CONVEYOR</v>
      </c>
    </row>
    <row r="594" spans="1:11" x14ac:dyDescent="0.4">
      <c r="A594" s="280" t="s">
        <v>1515</v>
      </c>
      <c r="B594" s="280" t="s">
        <v>2187</v>
      </c>
      <c r="C594" s="280" t="s">
        <v>2254</v>
      </c>
      <c r="D594" s="281"/>
      <c r="E594" s="280" t="str">
        <f>_xlfn.CONCAT(_INSTRUMENT_TAGS[[#This Row],[INITIAL_TAG1]:[INITIAL_TAG2]])</f>
        <v>BB1EM852_LOCAL_MODE</v>
      </c>
      <c r="F594" s="280" t="str">
        <f>TRIM(UPPER( MID(_INSTRUMENT_TAGS[[#This Row],[INITIAL_DESC]],1,25)))</f>
        <v>BOTTOM ASH CONVEYOR</v>
      </c>
      <c r="G594" s="280" t="str">
        <f>TRIM(UPPER( MID(_INSTRUMENT_TAGS[[#This Row],[INITIAL_DESC]],26,25)))</f>
        <v>LOCAL_MODE</v>
      </c>
      <c r="H594" s="280" t="str">
        <f xml:space="preserve"> TRIM(UPPER( MID(_INSTRUMENT_TAGS[[#This Row],[INITIAL_DESC]],51,25)))</f>
        <v/>
      </c>
      <c r="I594" s="281"/>
      <c r="J594" s="280" t="str">
        <f>_xlfn.CONCAT(_INSTRUMENT_TAGS[[#This Row],[INITIAL_TAG1]:[INITIAL_TAG2]])</f>
        <v>BB1EM852_LOCAL_MODE</v>
      </c>
      <c r="K594" s="280" t="str">
        <f>TRIM(TRIM(_INSTRUMENT_TAGS[[#This Row],[DESC1]])&amp; " " &amp;TRIM(_INSTRUMENT_TAGS[[#This Row],[DESC2]]) &amp; " " &amp; TRIM(_INSTRUMENT_TAGS[[#This Row],[DESC3]]))</f>
        <v>BOTTOM ASH CONVEYOR LOCAL_MODE</v>
      </c>
    </row>
    <row r="595" spans="1:11" x14ac:dyDescent="0.4">
      <c r="A595" s="280" t="s">
        <v>1515</v>
      </c>
      <c r="B595" s="280" t="s">
        <v>2203</v>
      </c>
      <c r="C595" s="280" t="s">
        <v>2255</v>
      </c>
      <c r="D595" s="281"/>
      <c r="E595" s="280" t="str">
        <f>_xlfn.CONCAT(_INSTRUMENT_TAGS[[#This Row],[INITIAL_TAG1]:[INITIAL_TAG2]])</f>
        <v>BB1EM852_LOCAL_RUN_FWD</v>
      </c>
      <c r="F595" s="280" t="str">
        <f>TRIM(UPPER( MID(_INSTRUMENT_TAGS[[#This Row],[INITIAL_DESC]],1,25)))</f>
        <v>BOTTOM ASH CONVEYOR</v>
      </c>
      <c r="G595" s="280" t="str">
        <f>TRIM(UPPER( MID(_INSTRUMENT_TAGS[[#This Row],[INITIAL_DESC]],26,25)))</f>
        <v>LOCAL_RUN_FWD</v>
      </c>
      <c r="H595" s="280" t="str">
        <f xml:space="preserve"> TRIM(UPPER( MID(_INSTRUMENT_TAGS[[#This Row],[INITIAL_DESC]],51,25)))</f>
        <v/>
      </c>
      <c r="I595" s="281"/>
      <c r="J595" s="280" t="str">
        <f>_xlfn.CONCAT(_INSTRUMENT_TAGS[[#This Row],[INITIAL_TAG1]:[INITIAL_TAG2]])</f>
        <v>BB1EM852_LOCAL_RUN_FWD</v>
      </c>
      <c r="K595" s="280" t="str">
        <f>TRIM(TRIM(_INSTRUMENT_TAGS[[#This Row],[DESC1]])&amp; " " &amp;TRIM(_INSTRUMENT_TAGS[[#This Row],[DESC2]]) &amp; " " &amp; TRIM(_INSTRUMENT_TAGS[[#This Row],[DESC3]]))</f>
        <v>BOTTOM ASH CONVEYOR LOCAL_RUN_FWD</v>
      </c>
    </row>
    <row r="596" spans="1:11" x14ac:dyDescent="0.4">
      <c r="A596" s="280" t="s">
        <v>1515</v>
      </c>
      <c r="B596" s="280" t="s">
        <v>2205</v>
      </c>
      <c r="C596" s="280" t="s">
        <v>2256</v>
      </c>
      <c r="D596" s="281"/>
      <c r="E596" s="280" t="str">
        <f>_xlfn.CONCAT(_INSTRUMENT_TAGS[[#This Row],[INITIAL_TAG1]:[INITIAL_TAG2]])</f>
        <v>BB1EM852_LOCAL_RUN_REV</v>
      </c>
      <c r="F596" s="280" t="str">
        <f>TRIM(UPPER( MID(_INSTRUMENT_TAGS[[#This Row],[INITIAL_DESC]],1,25)))</f>
        <v>BOTTOM ASH CONVEYOR</v>
      </c>
      <c r="G596" s="280" t="str">
        <f>TRIM(UPPER( MID(_INSTRUMENT_TAGS[[#This Row],[INITIAL_DESC]],26,25)))</f>
        <v>LOCAL_RUN_REV</v>
      </c>
      <c r="H596" s="280" t="str">
        <f xml:space="preserve"> TRIM(UPPER( MID(_INSTRUMENT_TAGS[[#This Row],[INITIAL_DESC]],51,25)))</f>
        <v/>
      </c>
      <c r="I596" s="281"/>
      <c r="J596" s="280" t="str">
        <f>_xlfn.CONCAT(_INSTRUMENT_TAGS[[#This Row],[INITIAL_TAG1]:[INITIAL_TAG2]])</f>
        <v>BB1EM852_LOCAL_RUN_REV</v>
      </c>
      <c r="K596" s="280" t="str">
        <f>TRIM(TRIM(_INSTRUMENT_TAGS[[#This Row],[DESC1]])&amp; " " &amp;TRIM(_INSTRUMENT_TAGS[[#This Row],[DESC2]]) &amp; " " &amp; TRIM(_INSTRUMENT_TAGS[[#This Row],[DESC3]]))</f>
        <v>BOTTOM ASH CONVEYOR LOCAL_RUN_REV</v>
      </c>
    </row>
    <row r="597" spans="1:11" x14ac:dyDescent="0.4">
      <c r="A597" s="280" t="s">
        <v>1515</v>
      </c>
      <c r="B597" s="280" t="s">
        <v>2191</v>
      </c>
      <c r="C597" s="280" t="s">
        <v>2257</v>
      </c>
      <c r="D597" s="281"/>
      <c r="E597" s="280" t="str">
        <f>_xlfn.CONCAT(_INSTRUMENT_TAGS[[#This Row],[INITIAL_TAG1]:[INITIAL_TAG2]])</f>
        <v>BB1EM852_ISOLATOR</v>
      </c>
      <c r="F597" s="280" t="str">
        <f>TRIM(UPPER( MID(_INSTRUMENT_TAGS[[#This Row],[INITIAL_DESC]],1,25)))</f>
        <v>BOTTOM ASH CONVEYOR</v>
      </c>
      <c r="G597" s="280" t="str">
        <f>TRIM(UPPER( MID(_INSTRUMENT_TAGS[[#This Row],[INITIAL_DESC]],26,25)))</f>
        <v>ISOLATOR</v>
      </c>
      <c r="H597" s="280" t="str">
        <f xml:space="preserve"> TRIM(UPPER( MID(_INSTRUMENT_TAGS[[#This Row],[INITIAL_DESC]],51,25)))</f>
        <v/>
      </c>
      <c r="I597" s="281"/>
      <c r="J597" s="280" t="str">
        <f>_xlfn.CONCAT(_INSTRUMENT_TAGS[[#This Row],[INITIAL_TAG1]:[INITIAL_TAG2]])</f>
        <v>BB1EM852_ISOLATOR</v>
      </c>
      <c r="K597" s="280" t="str">
        <f>TRIM(TRIM(_INSTRUMENT_TAGS[[#This Row],[DESC1]])&amp; " " &amp;TRIM(_INSTRUMENT_TAGS[[#This Row],[DESC2]]) &amp; " " &amp; TRIM(_INSTRUMENT_TAGS[[#This Row],[DESC3]]))</f>
        <v>BOTTOM ASH CONVEYOR ISOLATOR</v>
      </c>
    </row>
    <row r="598" spans="1:11" x14ac:dyDescent="0.4">
      <c r="A598" s="280" t="s">
        <v>1467</v>
      </c>
      <c r="C598" s="280" t="s">
        <v>2258</v>
      </c>
      <c r="D598" s="281"/>
      <c r="E598" s="280" t="str">
        <f>_xlfn.CONCAT(_INSTRUMENT_TAGS[[#This Row],[INITIAL_TAG1]:[INITIAL_TAG2]])</f>
        <v>BB1EM660</v>
      </c>
      <c r="F598" s="280" t="str">
        <f>TRIM(UPPER( MID(_INSTRUMENT_TAGS[[#This Row],[INITIAL_DESC]],1,25)))</f>
        <v>COOLING FAN FOR</v>
      </c>
      <c r="G598" s="280" t="str">
        <f>TRIM(UPPER( MID(_INSTRUMENT_TAGS[[#This Row],[INITIAL_DESC]],26,25)))</f>
        <v>SLEWING MOTOR</v>
      </c>
      <c r="H598" s="280" t="str">
        <f xml:space="preserve"> TRIM(UPPER( MID(_INSTRUMENT_TAGS[[#This Row],[INITIAL_DESC]],51,25)))</f>
        <v/>
      </c>
      <c r="I598" s="281"/>
      <c r="J598" s="280" t="str">
        <f>_xlfn.CONCAT(_INSTRUMENT_TAGS[[#This Row],[INITIAL_TAG1]:[INITIAL_TAG2]])</f>
        <v>BB1EM660</v>
      </c>
      <c r="K598" s="280" t="str">
        <f>TRIM(TRIM(_INSTRUMENT_TAGS[[#This Row],[DESC1]])&amp; " " &amp;TRIM(_INSTRUMENT_TAGS[[#This Row],[DESC2]]) &amp; " " &amp; TRIM(_INSTRUMENT_TAGS[[#This Row],[DESC3]]))</f>
        <v>COOLING FAN FOR SLEWING MOTOR</v>
      </c>
    </row>
    <row r="599" spans="1:11" x14ac:dyDescent="0.4">
      <c r="A599" s="280" t="s">
        <v>1467</v>
      </c>
      <c r="B599" s="280" t="s">
        <v>2127</v>
      </c>
      <c r="C599" s="280" t="s">
        <v>2259</v>
      </c>
      <c r="D599" s="281"/>
      <c r="E599" s="280" t="str">
        <f>_xlfn.CONCAT(_INSTRUMENT_TAGS[[#This Row],[INITIAL_TAG1]:[INITIAL_TAG2]])</f>
        <v>BB1EM660_RUNNING</v>
      </c>
      <c r="F599" s="280" t="str">
        <f>TRIM(UPPER( MID(_INSTRUMENT_TAGS[[#This Row],[INITIAL_DESC]],1,25)))</f>
        <v>COOLING FAN FOR</v>
      </c>
      <c r="G599" s="280" t="str">
        <f>TRIM(UPPER( MID(_INSTRUMENT_TAGS[[#This Row],[INITIAL_DESC]],26,25)))</f>
        <v>SLEWING MOTOR RUNNING</v>
      </c>
      <c r="H599" s="280" t="str">
        <f xml:space="preserve"> TRIM(UPPER( MID(_INSTRUMENT_TAGS[[#This Row],[INITIAL_DESC]],51,25)))</f>
        <v/>
      </c>
      <c r="I599" s="281"/>
      <c r="J599" s="280" t="str">
        <f>_xlfn.CONCAT(_INSTRUMENT_TAGS[[#This Row],[INITIAL_TAG1]:[INITIAL_TAG2]])</f>
        <v>BB1EM660_RUNNING</v>
      </c>
      <c r="K599" s="280" t="str">
        <f>TRIM(TRIM(_INSTRUMENT_TAGS[[#This Row],[DESC1]])&amp; " " &amp;TRIM(_INSTRUMENT_TAGS[[#This Row],[DESC2]]) &amp; " " &amp; TRIM(_INSTRUMENT_TAGS[[#This Row],[DESC3]]))</f>
        <v>COOLING FAN FOR SLEWING MOTOR RUNNING</v>
      </c>
    </row>
    <row r="600" spans="1:11" x14ac:dyDescent="0.4">
      <c r="A600" s="280" t="s">
        <v>1467</v>
      </c>
      <c r="B600" s="280" t="s">
        <v>2044</v>
      </c>
      <c r="C600" s="280" t="s">
        <v>2260</v>
      </c>
      <c r="D600" s="281"/>
      <c r="E600" s="280" t="str">
        <f>_xlfn.CONCAT(_INSTRUMENT_TAGS[[#This Row],[INITIAL_TAG1]:[INITIAL_TAG2]])</f>
        <v>BB1EM660_FAULT</v>
      </c>
      <c r="F600" s="280" t="str">
        <f>TRIM(UPPER( MID(_INSTRUMENT_TAGS[[#This Row],[INITIAL_DESC]],1,25)))</f>
        <v>COOLING FAN FOR</v>
      </c>
      <c r="G600" s="280" t="str">
        <f>TRIM(UPPER( MID(_INSTRUMENT_TAGS[[#This Row],[INITIAL_DESC]],26,25)))</f>
        <v>SLEWING MOTOR FAULT</v>
      </c>
      <c r="H600" s="280" t="str">
        <f xml:space="preserve"> TRIM(UPPER( MID(_INSTRUMENT_TAGS[[#This Row],[INITIAL_DESC]],51,25)))</f>
        <v/>
      </c>
      <c r="I600" s="281"/>
      <c r="J600" s="280" t="str">
        <f>_xlfn.CONCAT(_INSTRUMENT_TAGS[[#This Row],[INITIAL_TAG1]:[INITIAL_TAG2]])</f>
        <v>BB1EM660_FAULT</v>
      </c>
      <c r="K600" s="280" t="str">
        <f>TRIM(TRIM(_INSTRUMENT_TAGS[[#This Row],[DESC1]])&amp; " " &amp;TRIM(_INSTRUMENT_TAGS[[#This Row],[DESC2]]) &amp; " " &amp; TRIM(_INSTRUMENT_TAGS[[#This Row],[DESC3]]))</f>
        <v>COOLING FAN FOR SLEWING MOTOR FAULT</v>
      </c>
    </row>
    <row r="601" spans="1:11" x14ac:dyDescent="0.4">
      <c r="A601" s="280" t="s">
        <v>1467</v>
      </c>
      <c r="B601" s="280" t="s">
        <v>2261</v>
      </c>
      <c r="C601" s="280" t="s">
        <v>2262</v>
      </c>
      <c r="D601" s="281"/>
      <c r="E601" s="280" t="str">
        <f>_xlfn.CONCAT(_INSTRUMENT_TAGS[[#This Row],[INITIAL_TAG1]:[INITIAL_TAG2]])</f>
        <v>BB1EM660_RUN</v>
      </c>
      <c r="F601" s="280" t="str">
        <f>TRIM(UPPER( MID(_INSTRUMENT_TAGS[[#This Row],[INITIAL_DESC]],1,25)))</f>
        <v>COOLING FAN FOR</v>
      </c>
      <c r="G601" s="280" t="str">
        <f>TRIM(UPPER( MID(_INSTRUMENT_TAGS[[#This Row],[INITIAL_DESC]],26,25)))</f>
        <v>SLEWING MOTOR RUN</v>
      </c>
      <c r="H601" s="280" t="str">
        <f xml:space="preserve"> TRIM(UPPER( MID(_INSTRUMENT_TAGS[[#This Row],[INITIAL_DESC]],51,25)))</f>
        <v/>
      </c>
      <c r="I601" s="281"/>
      <c r="J601" s="280" t="str">
        <f>_xlfn.CONCAT(_INSTRUMENT_TAGS[[#This Row],[INITIAL_TAG1]:[INITIAL_TAG2]])</f>
        <v>BB1EM660_RUN</v>
      </c>
      <c r="K601" s="280" t="str">
        <f>TRIM(TRIM(_INSTRUMENT_TAGS[[#This Row],[DESC1]])&amp; " " &amp;TRIM(_INSTRUMENT_TAGS[[#This Row],[DESC2]]) &amp; " " &amp; TRIM(_INSTRUMENT_TAGS[[#This Row],[DESC3]]))</f>
        <v>COOLING FAN FOR SLEWING MOTOR RUN</v>
      </c>
    </row>
    <row r="602" spans="1:11" x14ac:dyDescent="0.4">
      <c r="A602" s="280" t="s">
        <v>1467</v>
      </c>
      <c r="B602" s="280" t="s">
        <v>2191</v>
      </c>
      <c r="C602" s="280" t="s">
        <v>2263</v>
      </c>
      <c r="D602" s="281"/>
      <c r="E602" s="280" t="str">
        <f>_xlfn.CONCAT(_INSTRUMENT_TAGS[[#This Row],[INITIAL_TAG1]:[INITIAL_TAG2]])</f>
        <v>BB1EM660_ISOLATOR</v>
      </c>
      <c r="F602" s="280" t="str">
        <f>TRIM(UPPER( MID(_INSTRUMENT_TAGS[[#This Row],[INITIAL_DESC]],1,25)))</f>
        <v>COOLING FAN FOR</v>
      </c>
      <c r="G602" s="280" t="str">
        <f>TRIM(UPPER( MID(_INSTRUMENT_TAGS[[#This Row],[INITIAL_DESC]],26,25)))</f>
        <v>SLEWING MOTOR ISOLATOR</v>
      </c>
      <c r="H602" s="280" t="str">
        <f xml:space="preserve"> TRIM(UPPER( MID(_INSTRUMENT_TAGS[[#This Row],[INITIAL_DESC]],51,25)))</f>
        <v/>
      </c>
      <c r="I602" s="281"/>
      <c r="J602" s="280" t="str">
        <f>_xlfn.CONCAT(_INSTRUMENT_TAGS[[#This Row],[INITIAL_TAG1]:[INITIAL_TAG2]])</f>
        <v>BB1EM660_ISOLATOR</v>
      </c>
      <c r="K602" s="280" t="str">
        <f>TRIM(TRIM(_INSTRUMENT_TAGS[[#This Row],[DESC1]])&amp; " " &amp;TRIM(_INSTRUMENT_TAGS[[#This Row],[DESC2]]) &amp; " " &amp; TRIM(_INSTRUMENT_TAGS[[#This Row],[DESC3]]))</f>
        <v>COOLING FAN FOR SLEWING MOTOR ISOLATOR</v>
      </c>
    </row>
    <row r="603" spans="1:11" x14ac:dyDescent="0.4">
      <c r="A603" s="280" t="s">
        <v>1469</v>
      </c>
      <c r="C603" s="280" t="s">
        <v>831</v>
      </c>
      <c r="D603" s="281"/>
      <c r="E603" s="280" t="str">
        <f>_xlfn.CONCAT(_INSTRUMENT_TAGS[[#This Row],[INITIAL_TAG1]:[INITIAL_TAG2]])</f>
        <v>BB1EM654</v>
      </c>
      <c r="F603" s="280" t="str">
        <f>TRIM(UPPER( MID(_INSTRUMENT_TAGS[[#This Row],[INITIAL_DESC]],1,25)))</f>
        <v>LUBRICATION UNIT</v>
      </c>
      <c r="G603" s="280" t="str">
        <f>TRIM(UPPER( MID(_INSTRUMENT_TAGS[[#This Row],[INITIAL_DESC]],26,25)))</f>
        <v/>
      </c>
      <c r="H603" s="280" t="str">
        <f xml:space="preserve"> TRIM(UPPER( MID(_INSTRUMENT_TAGS[[#This Row],[INITIAL_DESC]],51,25)))</f>
        <v/>
      </c>
      <c r="I603" s="281"/>
      <c r="J603" s="280" t="str">
        <f>_xlfn.CONCAT(_INSTRUMENT_TAGS[[#This Row],[INITIAL_TAG1]:[INITIAL_TAG2]])</f>
        <v>BB1EM654</v>
      </c>
      <c r="K603" s="280" t="str">
        <f>TRIM(TRIM(_INSTRUMENT_TAGS[[#This Row],[DESC1]])&amp; " " &amp;TRIM(_INSTRUMENT_TAGS[[#This Row],[DESC2]]) &amp; " " &amp; TRIM(_INSTRUMENT_TAGS[[#This Row],[DESC3]]))</f>
        <v>LUBRICATION UNIT</v>
      </c>
    </row>
    <row r="604" spans="1:11" x14ac:dyDescent="0.4">
      <c r="A604" s="280" t="s">
        <v>1469</v>
      </c>
      <c r="B604" s="280" t="s">
        <v>2127</v>
      </c>
      <c r="C604" s="280" t="s">
        <v>2264</v>
      </c>
      <c r="D604" s="281"/>
      <c r="E604" s="280" t="str">
        <f>_xlfn.CONCAT(_INSTRUMENT_TAGS[[#This Row],[INITIAL_TAG1]:[INITIAL_TAG2]])</f>
        <v>BB1EM654_RUNNING</v>
      </c>
      <c r="F604" s="280" t="str">
        <f>TRIM(UPPER( MID(_INSTRUMENT_TAGS[[#This Row],[INITIAL_DESC]],1,25)))</f>
        <v>LUBRICATION UNIT RUNNING</v>
      </c>
      <c r="G604" s="280" t="str">
        <f>TRIM(UPPER( MID(_INSTRUMENT_TAGS[[#This Row],[INITIAL_DESC]],26,25)))</f>
        <v/>
      </c>
      <c r="H604" s="280" t="str">
        <f xml:space="preserve"> TRIM(UPPER( MID(_INSTRUMENT_TAGS[[#This Row],[INITIAL_DESC]],51,25)))</f>
        <v/>
      </c>
      <c r="I604" s="281"/>
      <c r="J604" s="280" t="str">
        <f>_xlfn.CONCAT(_INSTRUMENT_TAGS[[#This Row],[INITIAL_TAG1]:[INITIAL_TAG2]])</f>
        <v>BB1EM654_RUNNING</v>
      </c>
      <c r="K604" s="280" t="str">
        <f>TRIM(TRIM(_INSTRUMENT_TAGS[[#This Row],[DESC1]])&amp; " " &amp;TRIM(_INSTRUMENT_TAGS[[#This Row],[DESC2]]) &amp; " " &amp; TRIM(_INSTRUMENT_TAGS[[#This Row],[DESC3]]))</f>
        <v>LUBRICATION UNIT RUNNING</v>
      </c>
    </row>
    <row r="605" spans="1:11" x14ac:dyDescent="0.4">
      <c r="A605" s="280" t="s">
        <v>1469</v>
      </c>
      <c r="B605" s="280" t="s">
        <v>2044</v>
      </c>
      <c r="C605" s="280" t="s">
        <v>2265</v>
      </c>
      <c r="D605" s="281"/>
      <c r="E605" s="280" t="str">
        <f>_xlfn.CONCAT(_INSTRUMENT_TAGS[[#This Row],[INITIAL_TAG1]:[INITIAL_TAG2]])</f>
        <v>BB1EM654_FAULT</v>
      </c>
      <c r="F605" s="280" t="str">
        <f>TRIM(UPPER( MID(_INSTRUMENT_TAGS[[#This Row],[INITIAL_DESC]],1,25)))</f>
        <v>LUBRICATION UNIT FAULT</v>
      </c>
      <c r="G605" s="280" t="str">
        <f>TRIM(UPPER( MID(_INSTRUMENT_TAGS[[#This Row],[INITIAL_DESC]],26,25)))</f>
        <v/>
      </c>
      <c r="H605" s="280" t="str">
        <f xml:space="preserve"> TRIM(UPPER( MID(_INSTRUMENT_TAGS[[#This Row],[INITIAL_DESC]],51,25)))</f>
        <v/>
      </c>
      <c r="I605" s="281"/>
      <c r="J605" s="280" t="str">
        <f>_xlfn.CONCAT(_INSTRUMENT_TAGS[[#This Row],[INITIAL_TAG1]:[INITIAL_TAG2]])</f>
        <v>BB1EM654_FAULT</v>
      </c>
      <c r="K605" s="280" t="str">
        <f>TRIM(TRIM(_INSTRUMENT_TAGS[[#This Row],[DESC1]])&amp; " " &amp;TRIM(_INSTRUMENT_TAGS[[#This Row],[DESC2]]) &amp; " " &amp; TRIM(_INSTRUMENT_TAGS[[#This Row],[DESC3]]))</f>
        <v>LUBRICATION UNIT FAULT</v>
      </c>
    </row>
    <row r="606" spans="1:11" x14ac:dyDescent="0.4">
      <c r="A606" s="280" t="s">
        <v>1469</v>
      </c>
      <c r="B606" s="280" t="s">
        <v>2261</v>
      </c>
      <c r="C606" s="280" t="s">
        <v>2266</v>
      </c>
      <c r="D606" s="281"/>
      <c r="E606" s="280" t="str">
        <f>_xlfn.CONCAT(_INSTRUMENT_TAGS[[#This Row],[INITIAL_TAG1]:[INITIAL_TAG2]])</f>
        <v>BB1EM654_RUN</v>
      </c>
      <c r="F606" s="280" t="str">
        <f>TRIM(UPPER( MID(_INSTRUMENT_TAGS[[#This Row],[INITIAL_DESC]],1,25)))</f>
        <v>LUBRICATION UNIT RUN</v>
      </c>
      <c r="G606" s="280" t="str">
        <f>TRIM(UPPER( MID(_INSTRUMENT_TAGS[[#This Row],[INITIAL_DESC]],26,25)))</f>
        <v/>
      </c>
      <c r="H606" s="280" t="str">
        <f xml:space="preserve"> TRIM(UPPER( MID(_INSTRUMENT_TAGS[[#This Row],[INITIAL_DESC]],51,25)))</f>
        <v/>
      </c>
      <c r="I606" s="281"/>
      <c r="J606" s="280" t="str">
        <f>_xlfn.CONCAT(_INSTRUMENT_TAGS[[#This Row],[INITIAL_TAG1]:[INITIAL_TAG2]])</f>
        <v>BB1EM654_RUN</v>
      </c>
      <c r="K606" s="280" t="str">
        <f>TRIM(TRIM(_INSTRUMENT_TAGS[[#This Row],[DESC1]])&amp; " " &amp;TRIM(_INSTRUMENT_TAGS[[#This Row],[DESC2]]) &amp; " " &amp; TRIM(_INSTRUMENT_TAGS[[#This Row],[DESC3]]))</f>
        <v>LUBRICATION UNIT RUN</v>
      </c>
    </row>
    <row r="607" spans="1:11" x14ac:dyDescent="0.4">
      <c r="A607" s="280" t="s">
        <v>1469</v>
      </c>
      <c r="B607" s="280" t="s">
        <v>2191</v>
      </c>
      <c r="C607" s="280" t="s">
        <v>2267</v>
      </c>
      <c r="D607" s="281"/>
      <c r="E607" s="280" t="str">
        <f>_xlfn.CONCAT(_INSTRUMENT_TAGS[[#This Row],[INITIAL_TAG1]:[INITIAL_TAG2]])</f>
        <v>BB1EM654_ISOLATOR</v>
      </c>
      <c r="F607" s="280" t="str">
        <f>TRIM(UPPER( MID(_INSTRUMENT_TAGS[[#This Row],[INITIAL_DESC]],1,25)))</f>
        <v>LUBRICATION UNIT ISOLATOR</v>
      </c>
      <c r="G607" s="280" t="str">
        <f>TRIM(UPPER( MID(_INSTRUMENT_TAGS[[#This Row],[INITIAL_DESC]],26,25)))</f>
        <v/>
      </c>
      <c r="H607" s="280" t="str">
        <f xml:space="preserve"> TRIM(UPPER( MID(_INSTRUMENT_TAGS[[#This Row],[INITIAL_DESC]],51,25)))</f>
        <v/>
      </c>
      <c r="I607" s="281"/>
      <c r="J607" s="280" t="str">
        <f>_xlfn.CONCAT(_INSTRUMENT_TAGS[[#This Row],[INITIAL_TAG1]:[INITIAL_TAG2]])</f>
        <v>BB1EM654_ISOLATOR</v>
      </c>
      <c r="K607" s="280" t="str">
        <f>TRIM(TRIM(_INSTRUMENT_TAGS[[#This Row],[DESC1]])&amp; " " &amp;TRIM(_INSTRUMENT_TAGS[[#This Row],[DESC2]]) &amp; " " &amp; TRIM(_INSTRUMENT_TAGS[[#This Row],[DESC3]]))</f>
        <v>LUBRICATION UNIT ISOLATOR</v>
      </c>
    </row>
    <row r="608" spans="1:11" x14ac:dyDescent="0.4">
      <c r="A608" s="280" t="s">
        <v>1478</v>
      </c>
      <c r="C608" s="280" t="s">
        <v>2268</v>
      </c>
      <c r="D608" s="281"/>
      <c r="E608" s="280" t="str">
        <f>_xlfn.CONCAT(_INSTRUMENT_TAGS[[#This Row],[INITIAL_TAG1]:[INITIAL_TAG2]])</f>
        <v>BB1EM653</v>
      </c>
      <c r="F608" s="280" t="str">
        <f>TRIM(UPPER( MID(_INSTRUMENT_TAGS[[#This Row],[INITIAL_DESC]],1,25)))</f>
        <v>COOLING FAN FUEL</v>
      </c>
      <c r="G608" s="280" t="str">
        <f>TRIM(UPPER( MID(_INSTRUMENT_TAGS[[#This Row],[INITIAL_DESC]],26,25)))</f>
        <v>FEEDING SCREW 1</v>
      </c>
      <c r="H608" s="280" t="str">
        <f xml:space="preserve"> TRIM(UPPER( MID(_INSTRUMENT_TAGS[[#This Row],[INITIAL_DESC]],51,25)))</f>
        <v/>
      </c>
      <c r="I608" s="281"/>
      <c r="J608" s="280" t="str">
        <f>_xlfn.CONCAT(_INSTRUMENT_TAGS[[#This Row],[INITIAL_TAG1]:[INITIAL_TAG2]])</f>
        <v>BB1EM653</v>
      </c>
      <c r="K608" s="280" t="str">
        <f>TRIM(TRIM(_INSTRUMENT_TAGS[[#This Row],[DESC1]])&amp; " " &amp;TRIM(_INSTRUMENT_TAGS[[#This Row],[DESC2]]) &amp; " " &amp; TRIM(_INSTRUMENT_TAGS[[#This Row],[DESC3]]))</f>
        <v>COOLING FAN FUEL FEEDING SCREW 1</v>
      </c>
    </row>
    <row r="609" spans="1:11" x14ac:dyDescent="0.4">
      <c r="A609" s="280" t="s">
        <v>1478</v>
      </c>
      <c r="B609" s="280" t="s">
        <v>2127</v>
      </c>
      <c r="C609" s="280" t="s">
        <v>2269</v>
      </c>
      <c r="D609" s="281"/>
      <c r="E609" s="280" t="str">
        <f>_xlfn.CONCAT(_INSTRUMENT_TAGS[[#This Row],[INITIAL_TAG1]:[INITIAL_TAG2]])</f>
        <v>BB1EM653_RUNNING</v>
      </c>
      <c r="F609" s="280" t="str">
        <f>TRIM(UPPER( MID(_INSTRUMENT_TAGS[[#This Row],[INITIAL_DESC]],1,25)))</f>
        <v>COOLING FAN FUEL</v>
      </c>
      <c r="G609" s="280" t="str">
        <f>TRIM(UPPER( MID(_INSTRUMENT_TAGS[[#This Row],[INITIAL_DESC]],26,25)))</f>
        <v>FEEDING SCREW 1 RUNNING</v>
      </c>
      <c r="H609" s="280" t="str">
        <f xml:space="preserve"> TRIM(UPPER( MID(_INSTRUMENT_TAGS[[#This Row],[INITIAL_DESC]],51,25)))</f>
        <v/>
      </c>
      <c r="I609" s="281"/>
      <c r="J609" s="280" t="str">
        <f>_xlfn.CONCAT(_INSTRUMENT_TAGS[[#This Row],[INITIAL_TAG1]:[INITIAL_TAG2]])</f>
        <v>BB1EM653_RUNNING</v>
      </c>
      <c r="K609" s="280" t="str">
        <f>TRIM(TRIM(_INSTRUMENT_TAGS[[#This Row],[DESC1]])&amp; " " &amp;TRIM(_INSTRUMENT_TAGS[[#This Row],[DESC2]]) &amp; " " &amp; TRIM(_INSTRUMENT_TAGS[[#This Row],[DESC3]]))</f>
        <v>COOLING FAN FUEL FEEDING SCREW 1 RUNNING</v>
      </c>
    </row>
    <row r="610" spans="1:11" x14ac:dyDescent="0.4">
      <c r="A610" s="280" t="s">
        <v>1478</v>
      </c>
      <c r="B610" s="280" t="s">
        <v>2044</v>
      </c>
      <c r="C610" s="280" t="s">
        <v>2270</v>
      </c>
      <c r="D610" s="281"/>
      <c r="E610" s="280" t="str">
        <f>_xlfn.CONCAT(_INSTRUMENT_TAGS[[#This Row],[INITIAL_TAG1]:[INITIAL_TAG2]])</f>
        <v>BB1EM653_FAULT</v>
      </c>
      <c r="F610" s="280" t="str">
        <f>TRIM(UPPER( MID(_INSTRUMENT_TAGS[[#This Row],[INITIAL_DESC]],1,25)))</f>
        <v>COOLING FAN FUEL</v>
      </c>
      <c r="G610" s="280" t="str">
        <f>TRIM(UPPER( MID(_INSTRUMENT_TAGS[[#This Row],[INITIAL_DESC]],26,25)))</f>
        <v>FEEDING SCREW 1 FAULT</v>
      </c>
      <c r="H610" s="280" t="str">
        <f xml:space="preserve"> TRIM(UPPER( MID(_INSTRUMENT_TAGS[[#This Row],[INITIAL_DESC]],51,25)))</f>
        <v/>
      </c>
      <c r="I610" s="281"/>
      <c r="J610" s="280" t="str">
        <f>_xlfn.CONCAT(_INSTRUMENT_TAGS[[#This Row],[INITIAL_TAG1]:[INITIAL_TAG2]])</f>
        <v>BB1EM653_FAULT</v>
      </c>
      <c r="K610" s="280" t="str">
        <f>TRIM(TRIM(_INSTRUMENT_TAGS[[#This Row],[DESC1]])&amp; " " &amp;TRIM(_INSTRUMENT_TAGS[[#This Row],[DESC2]]) &amp; " " &amp; TRIM(_INSTRUMENT_TAGS[[#This Row],[DESC3]]))</f>
        <v>COOLING FAN FUEL FEEDING SCREW 1 FAULT</v>
      </c>
    </row>
    <row r="611" spans="1:11" x14ac:dyDescent="0.4">
      <c r="A611" s="280" t="s">
        <v>1478</v>
      </c>
      <c r="B611" s="280" t="s">
        <v>2261</v>
      </c>
      <c r="C611" s="280" t="s">
        <v>2271</v>
      </c>
      <c r="D611" s="281"/>
      <c r="E611" s="280" t="str">
        <f>_xlfn.CONCAT(_INSTRUMENT_TAGS[[#This Row],[INITIAL_TAG1]:[INITIAL_TAG2]])</f>
        <v>BB1EM653_RUN</v>
      </c>
      <c r="F611" s="280" t="str">
        <f>TRIM(UPPER( MID(_INSTRUMENT_TAGS[[#This Row],[INITIAL_DESC]],1,25)))</f>
        <v>COOLING FAN FUEL</v>
      </c>
      <c r="G611" s="280" t="str">
        <f>TRIM(UPPER( MID(_INSTRUMENT_TAGS[[#This Row],[INITIAL_DESC]],26,25)))</f>
        <v>FEEDING SCREW 1 RUN</v>
      </c>
      <c r="H611" s="280" t="str">
        <f xml:space="preserve"> TRIM(UPPER( MID(_INSTRUMENT_TAGS[[#This Row],[INITIAL_DESC]],51,25)))</f>
        <v/>
      </c>
      <c r="I611" s="281"/>
      <c r="J611" s="280" t="str">
        <f>_xlfn.CONCAT(_INSTRUMENT_TAGS[[#This Row],[INITIAL_TAG1]:[INITIAL_TAG2]])</f>
        <v>BB1EM653_RUN</v>
      </c>
      <c r="K611" s="280" t="str">
        <f>TRIM(TRIM(_INSTRUMENT_TAGS[[#This Row],[DESC1]])&amp; " " &amp;TRIM(_INSTRUMENT_TAGS[[#This Row],[DESC2]]) &amp; " " &amp; TRIM(_INSTRUMENT_TAGS[[#This Row],[DESC3]]))</f>
        <v>COOLING FAN FUEL FEEDING SCREW 1 RUN</v>
      </c>
    </row>
    <row r="612" spans="1:11" x14ac:dyDescent="0.4">
      <c r="A612" s="280" t="s">
        <v>1478</v>
      </c>
      <c r="B612" s="280" t="s">
        <v>2191</v>
      </c>
      <c r="C612" s="280" t="s">
        <v>2272</v>
      </c>
      <c r="D612" s="281"/>
      <c r="E612" s="280" t="str">
        <f>_xlfn.CONCAT(_INSTRUMENT_TAGS[[#This Row],[INITIAL_TAG1]:[INITIAL_TAG2]])</f>
        <v>BB1EM653_ISOLATOR</v>
      </c>
      <c r="F612" s="280" t="str">
        <f>TRIM(UPPER( MID(_INSTRUMENT_TAGS[[#This Row],[INITIAL_DESC]],1,25)))</f>
        <v>COOLING FAN FUEL</v>
      </c>
      <c r="G612" s="280" t="str">
        <f>TRIM(UPPER( MID(_INSTRUMENT_TAGS[[#This Row],[INITIAL_DESC]],26,25)))</f>
        <v>FEEDING SCREW 1 ISOLATOR</v>
      </c>
      <c r="H612" s="280" t="str">
        <f xml:space="preserve"> TRIM(UPPER( MID(_INSTRUMENT_TAGS[[#This Row],[INITIAL_DESC]],51,25)))</f>
        <v/>
      </c>
      <c r="I612" s="281"/>
      <c r="J612" s="280" t="str">
        <f>_xlfn.CONCAT(_INSTRUMENT_TAGS[[#This Row],[INITIAL_TAG1]:[INITIAL_TAG2]])</f>
        <v>BB1EM653_ISOLATOR</v>
      </c>
      <c r="K612" s="280" t="str">
        <f>TRIM(TRIM(_INSTRUMENT_TAGS[[#This Row],[DESC1]])&amp; " " &amp;TRIM(_INSTRUMENT_TAGS[[#This Row],[DESC2]]) &amp; " " &amp; TRIM(_INSTRUMENT_TAGS[[#This Row],[DESC3]]))</f>
        <v>COOLING FAN FUEL FEEDING SCREW 1 ISOLATOR</v>
      </c>
    </row>
    <row r="613" spans="1:11" x14ac:dyDescent="0.4">
      <c r="A613" s="280" t="s">
        <v>1480</v>
      </c>
      <c r="C613" s="280" t="s">
        <v>2273</v>
      </c>
      <c r="D613" s="281"/>
      <c r="E613" s="280" t="str">
        <f>_xlfn.CONCAT(_INSTRUMENT_TAGS[[#This Row],[INITIAL_TAG1]:[INITIAL_TAG2]])</f>
        <v>BB1EM655</v>
      </c>
      <c r="F613" s="280" t="str">
        <f>TRIM(UPPER( MID(_INSTRUMENT_TAGS[[#This Row],[INITIAL_DESC]],1,25)))</f>
        <v>COOLING FAN FUEL</v>
      </c>
      <c r="G613" s="280" t="str">
        <f>TRIM(UPPER( MID(_INSTRUMENT_TAGS[[#This Row],[INITIAL_DESC]],26,25)))</f>
        <v>FEEDING SCREW 2</v>
      </c>
      <c r="H613" s="280" t="str">
        <f xml:space="preserve"> TRIM(UPPER( MID(_INSTRUMENT_TAGS[[#This Row],[INITIAL_DESC]],51,25)))</f>
        <v/>
      </c>
      <c r="I613" s="281"/>
      <c r="J613" s="280" t="str">
        <f>_xlfn.CONCAT(_INSTRUMENT_TAGS[[#This Row],[INITIAL_TAG1]:[INITIAL_TAG2]])</f>
        <v>BB1EM655</v>
      </c>
      <c r="K613" s="280" t="str">
        <f>TRIM(TRIM(_INSTRUMENT_TAGS[[#This Row],[DESC1]])&amp; " " &amp;TRIM(_INSTRUMENT_TAGS[[#This Row],[DESC2]]) &amp; " " &amp; TRIM(_INSTRUMENT_TAGS[[#This Row],[DESC3]]))</f>
        <v>COOLING FAN FUEL FEEDING SCREW 2</v>
      </c>
    </row>
    <row r="614" spans="1:11" x14ac:dyDescent="0.4">
      <c r="A614" s="280" t="s">
        <v>1480</v>
      </c>
      <c r="B614" s="280" t="s">
        <v>2127</v>
      </c>
      <c r="C614" s="280" t="s">
        <v>2274</v>
      </c>
      <c r="D614" s="281"/>
      <c r="E614" s="280" t="str">
        <f>_xlfn.CONCAT(_INSTRUMENT_TAGS[[#This Row],[INITIAL_TAG1]:[INITIAL_TAG2]])</f>
        <v>BB1EM655_RUNNING</v>
      </c>
      <c r="F614" s="280" t="str">
        <f>TRIM(UPPER( MID(_INSTRUMENT_TAGS[[#This Row],[INITIAL_DESC]],1,25)))</f>
        <v>COOLING FAN FUEL</v>
      </c>
      <c r="G614" s="280" t="str">
        <f>TRIM(UPPER( MID(_INSTRUMENT_TAGS[[#This Row],[INITIAL_DESC]],26,25)))</f>
        <v>FEEDING SCREW 2 RUNNING</v>
      </c>
      <c r="H614" s="280" t="str">
        <f xml:space="preserve"> TRIM(UPPER( MID(_INSTRUMENT_TAGS[[#This Row],[INITIAL_DESC]],51,25)))</f>
        <v/>
      </c>
      <c r="I614" s="281"/>
      <c r="J614" s="280" t="str">
        <f>_xlfn.CONCAT(_INSTRUMENT_TAGS[[#This Row],[INITIAL_TAG1]:[INITIAL_TAG2]])</f>
        <v>BB1EM655_RUNNING</v>
      </c>
      <c r="K614" s="280" t="str">
        <f>TRIM(TRIM(_INSTRUMENT_TAGS[[#This Row],[DESC1]])&amp; " " &amp;TRIM(_INSTRUMENT_TAGS[[#This Row],[DESC2]]) &amp; " " &amp; TRIM(_INSTRUMENT_TAGS[[#This Row],[DESC3]]))</f>
        <v>COOLING FAN FUEL FEEDING SCREW 2 RUNNING</v>
      </c>
    </row>
    <row r="615" spans="1:11" x14ac:dyDescent="0.4">
      <c r="A615" s="280" t="s">
        <v>1480</v>
      </c>
      <c r="B615" s="280" t="s">
        <v>2044</v>
      </c>
      <c r="C615" s="280" t="s">
        <v>2275</v>
      </c>
      <c r="D615" s="281"/>
      <c r="E615" s="280" t="str">
        <f>_xlfn.CONCAT(_INSTRUMENT_TAGS[[#This Row],[INITIAL_TAG1]:[INITIAL_TAG2]])</f>
        <v>BB1EM655_FAULT</v>
      </c>
      <c r="F615" s="280" t="str">
        <f>TRIM(UPPER( MID(_INSTRUMENT_TAGS[[#This Row],[INITIAL_DESC]],1,25)))</f>
        <v>COOLING FAN FUEL</v>
      </c>
      <c r="G615" s="280" t="str">
        <f>TRIM(UPPER( MID(_INSTRUMENT_TAGS[[#This Row],[INITIAL_DESC]],26,25)))</f>
        <v>FEEDING SCREW 2 FAULT</v>
      </c>
      <c r="H615" s="280" t="str">
        <f xml:space="preserve"> TRIM(UPPER( MID(_INSTRUMENT_TAGS[[#This Row],[INITIAL_DESC]],51,25)))</f>
        <v/>
      </c>
      <c r="I615" s="281"/>
      <c r="J615" s="280" t="str">
        <f>_xlfn.CONCAT(_INSTRUMENT_TAGS[[#This Row],[INITIAL_TAG1]:[INITIAL_TAG2]])</f>
        <v>BB1EM655_FAULT</v>
      </c>
      <c r="K615" s="280" t="str">
        <f>TRIM(TRIM(_INSTRUMENT_TAGS[[#This Row],[DESC1]])&amp; " " &amp;TRIM(_INSTRUMENT_TAGS[[#This Row],[DESC2]]) &amp; " " &amp; TRIM(_INSTRUMENT_TAGS[[#This Row],[DESC3]]))</f>
        <v>COOLING FAN FUEL FEEDING SCREW 2 FAULT</v>
      </c>
    </row>
    <row r="616" spans="1:11" x14ac:dyDescent="0.4">
      <c r="A616" s="280" t="s">
        <v>1480</v>
      </c>
      <c r="B616" s="280" t="s">
        <v>2261</v>
      </c>
      <c r="C616" s="280" t="s">
        <v>2276</v>
      </c>
      <c r="D616" s="281"/>
      <c r="E616" s="280" t="str">
        <f>_xlfn.CONCAT(_INSTRUMENT_TAGS[[#This Row],[INITIAL_TAG1]:[INITIAL_TAG2]])</f>
        <v>BB1EM655_RUN</v>
      </c>
      <c r="F616" s="280" t="str">
        <f>TRIM(UPPER( MID(_INSTRUMENT_TAGS[[#This Row],[INITIAL_DESC]],1,25)))</f>
        <v>COOLING FAN FUEL</v>
      </c>
      <c r="G616" s="280" t="str">
        <f>TRIM(UPPER( MID(_INSTRUMENT_TAGS[[#This Row],[INITIAL_DESC]],26,25)))</f>
        <v>FEEDING SCREW 2 RUN</v>
      </c>
      <c r="H616" s="280" t="str">
        <f xml:space="preserve"> TRIM(UPPER( MID(_INSTRUMENT_TAGS[[#This Row],[INITIAL_DESC]],51,25)))</f>
        <v/>
      </c>
      <c r="I616" s="281"/>
      <c r="J616" s="280" t="str">
        <f>_xlfn.CONCAT(_INSTRUMENT_TAGS[[#This Row],[INITIAL_TAG1]:[INITIAL_TAG2]])</f>
        <v>BB1EM655_RUN</v>
      </c>
      <c r="K616" s="280" t="str">
        <f>TRIM(TRIM(_INSTRUMENT_TAGS[[#This Row],[DESC1]])&amp; " " &amp;TRIM(_INSTRUMENT_TAGS[[#This Row],[DESC2]]) &amp; " " &amp; TRIM(_INSTRUMENT_TAGS[[#This Row],[DESC3]]))</f>
        <v>COOLING FAN FUEL FEEDING SCREW 2 RUN</v>
      </c>
    </row>
    <row r="617" spans="1:11" x14ac:dyDescent="0.4">
      <c r="A617" s="280" t="s">
        <v>1480</v>
      </c>
      <c r="B617" s="280" t="s">
        <v>2191</v>
      </c>
      <c r="C617" s="280" t="s">
        <v>2277</v>
      </c>
      <c r="D617" s="281"/>
      <c r="E617" s="280" t="str">
        <f>_xlfn.CONCAT(_INSTRUMENT_TAGS[[#This Row],[INITIAL_TAG1]:[INITIAL_TAG2]])</f>
        <v>BB1EM655_ISOLATOR</v>
      </c>
      <c r="F617" s="280" t="str">
        <f>TRIM(UPPER( MID(_INSTRUMENT_TAGS[[#This Row],[INITIAL_DESC]],1,25)))</f>
        <v>COOLING FAN FUEL</v>
      </c>
      <c r="G617" s="280" t="str">
        <f>TRIM(UPPER( MID(_INSTRUMENT_TAGS[[#This Row],[INITIAL_DESC]],26,25)))</f>
        <v>FEEDING SCREW 2 ISOLATOR</v>
      </c>
      <c r="H617" s="280" t="str">
        <f xml:space="preserve"> TRIM(UPPER( MID(_INSTRUMENT_TAGS[[#This Row],[INITIAL_DESC]],51,25)))</f>
        <v/>
      </c>
      <c r="I617" s="281"/>
      <c r="J617" s="280" t="str">
        <f>_xlfn.CONCAT(_INSTRUMENT_TAGS[[#This Row],[INITIAL_TAG1]:[INITIAL_TAG2]])</f>
        <v>BB1EM655_ISOLATOR</v>
      </c>
      <c r="K617" s="280" t="str">
        <f>TRIM(TRIM(_INSTRUMENT_TAGS[[#This Row],[DESC1]])&amp; " " &amp;TRIM(_INSTRUMENT_TAGS[[#This Row],[DESC2]]) &amp; " " &amp; TRIM(_INSTRUMENT_TAGS[[#This Row],[DESC3]]))</f>
        <v>COOLING FAN FUEL FEEDING SCREW 2 ISOLATOR</v>
      </c>
    </row>
    <row r="618" spans="1:11" x14ac:dyDescent="0.4">
      <c r="A618" s="280" t="s">
        <v>1424</v>
      </c>
      <c r="C618" s="280" t="s">
        <v>762</v>
      </c>
      <c r="D618" s="281"/>
      <c r="E618" s="280" t="str">
        <f>_xlfn.CONCAT(_INSTRUMENT_TAGS[[#This Row],[INITIAL_TAG1]:[INITIAL_TAG2]])</f>
        <v>BB1EM606</v>
      </c>
      <c r="F618" s="280" t="str">
        <f>TRIM(UPPER( MID(_INSTRUMENT_TAGS[[#This Row],[INITIAL_DESC]],1,25)))</f>
        <v>DUST EXTRACTION FAN</v>
      </c>
      <c r="G618" s="280" t="str">
        <f>TRIM(UPPER( MID(_INSTRUMENT_TAGS[[#This Row],[INITIAL_DESC]],26,25)))</f>
        <v/>
      </c>
      <c r="H618" s="280" t="str">
        <f xml:space="preserve"> TRIM(UPPER( MID(_INSTRUMENT_TAGS[[#This Row],[INITIAL_DESC]],51,25)))</f>
        <v/>
      </c>
      <c r="I618" s="281"/>
      <c r="J618" s="280" t="str">
        <f>_xlfn.CONCAT(_INSTRUMENT_TAGS[[#This Row],[INITIAL_TAG1]:[INITIAL_TAG2]])</f>
        <v>BB1EM606</v>
      </c>
      <c r="K618" s="280" t="str">
        <f>TRIM(TRIM(_INSTRUMENT_TAGS[[#This Row],[DESC1]])&amp; " " &amp;TRIM(_INSTRUMENT_TAGS[[#This Row],[DESC2]]) &amp; " " &amp; TRIM(_INSTRUMENT_TAGS[[#This Row],[DESC3]]))</f>
        <v>DUST EXTRACTION FAN</v>
      </c>
    </row>
    <row r="619" spans="1:11" x14ac:dyDescent="0.4">
      <c r="A619" s="280" t="s">
        <v>1424</v>
      </c>
      <c r="B619" s="280" t="s">
        <v>2191</v>
      </c>
      <c r="C619" s="280" t="s">
        <v>2278</v>
      </c>
      <c r="D619" s="281"/>
      <c r="E619" s="280" t="str">
        <f>_xlfn.CONCAT(_INSTRUMENT_TAGS[[#This Row],[INITIAL_TAG1]:[INITIAL_TAG2]])</f>
        <v>BB1EM606_ISOLATOR</v>
      </c>
      <c r="F619" s="280" t="str">
        <f>TRIM(UPPER( MID(_INSTRUMENT_TAGS[[#This Row],[INITIAL_DESC]],1,25)))</f>
        <v>DUST EXTRACTION FAN</v>
      </c>
      <c r="G619" s="280" t="str">
        <f>TRIM(UPPER( MID(_INSTRUMENT_TAGS[[#This Row],[INITIAL_DESC]],26,25)))</f>
        <v>ISOLATOR</v>
      </c>
      <c r="H619" s="280" t="str">
        <f xml:space="preserve"> TRIM(UPPER( MID(_INSTRUMENT_TAGS[[#This Row],[INITIAL_DESC]],51,25)))</f>
        <v/>
      </c>
      <c r="I619" s="281"/>
      <c r="J619" s="280" t="str">
        <f>_xlfn.CONCAT(_INSTRUMENT_TAGS[[#This Row],[INITIAL_TAG1]:[INITIAL_TAG2]])</f>
        <v>BB1EM606_ISOLATOR</v>
      </c>
      <c r="K619" s="280" t="str">
        <f>TRIM(TRIM(_INSTRUMENT_TAGS[[#This Row],[DESC1]])&amp; " " &amp;TRIM(_INSTRUMENT_TAGS[[#This Row],[DESC2]]) &amp; " " &amp; TRIM(_INSTRUMENT_TAGS[[#This Row],[DESC3]]))</f>
        <v>DUST EXTRACTION FAN ISOLATOR</v>
      </c>
    </row>
    <row r="620" spans="1:11" x14ac:dyDescent="0.4">
      <c r="A620" s="280" t="s">
        <v>764</v>
      </c>
      <c r="C620" s="280" t="s">
        <v>2279</v>
      </c>
      <c r="D620" s="281"/>
      <c r="E620" s="280" t="str">
        <f>_xlfn.CONCAT(_INSTRUMENT_TAGS[[#This Row],[INITIAL_TAG1]:[INITIAL_TAG2]])</f>
        <v>BB1EH600</v>
      </c>
      <c r="F620" s="280" t="str">
        <f>TRIM(UPPER( MID(_INSTRUMENT_TAGS[[#This Row],[INITIAL_DESC]],1,25)))</f>
        <v>ELECTRIC HEATER</v>
      </c>
      <c r="G620" s="280" t="str">
        <f>TRIM(UPPER( MID(_INSTRUMENT_TAGS[[#This Row],[INITIAL_DESC]],26,25)))</f>
        <v>HYDRAULIC UNIT</v>
      </c>
      <c r="H620" s="280" t="str">
        <f xml:space="preserve"> TRIM(UPPER( MID(_INSTRUMENT_TAGS[[#This Row],[INITIAL_DESC]],51,25)))</f>
        <v/>
      </c>
      <c r="I620" s="281"/>
      <c r="J620" s="280" t="str">
        <f>_xlfn.CONCAT(_INSTRUMENT_TAGS[[#This Row],[INITIAL_TAG1]:[INITIAL_TAG2]])</f>
        <v>BB1EH600</v>
      </c>
      <c r="K620" s="280" t="str">
        <f>TRIM(TRIM(_INSTRUMENT_TAGS[[#This Row],[DESC1]])&amp; " " &amp;TRIM(_INSTRUMENT_TAGS[[#This Row],[DESC2]]) &amp; " " &amp; TRIM(_INSTRUMENT_TAGS[[#This Row],[DESC3]]))</f>
        <v>ELECTRIC HEATER HYDRAULIC UNIT</v>
      </c>
    </row>
    <row r="621" spans="1:11" x14ac:dyDescent="0.4">
      <c r="A621" s="280" t="s">
        <v>764</v>
      </c>
      <c r="B621" s="280" t="s">
        <v>2191</v>
      </c>
      <c r="C621" s="280" t="s">
        <v>2280</v>
      </c>
      <c r="D621" s="281"/>
      <c r="E621" s="280" t="str">
        <f>_xlfn.CONCAT(_INSTRUMENT_TAGS[[#This Row],[INITIAL_TAG1]:[INITIAL_TAG2]])</f>
        <v>BB1EH600_ISOLATOR</v>
      </c>
      <c r="F621" s="280" t="str">
        <f>TRIM(UPPER( MID(_INSTRUMENT_TAGS[[#This Row],[INITIAL_DESC]],1,25)))</f>
        <v>ELECTRIC HEATER</v>
      </c>
      <c r="G621" s="280" t="str">
        <f>TRIM(UPPER( MID(_INSTRUMENT_TAGS[[#This Row],[INITIAL_DESC]],26,25)))</f>
        <v>HYDRAULIC UNIT ISOLATOR</v>
      </c>
      <c r="H621" s="280" t="str">
        <f xml:space="preserve"> TRIM(UPPER( MID(_INSTRUMENT_TAGS[[#This Row],[INITIAL_DESC]],51,25)))</f>
        <v/>
      </c>
      <c r="I621" s="281"/>
      <c r="J621" s="280" t="str">
        <f>_xlfn.CONCAT(_INSTRUMENT_TAGS[[#This Row],[INITIAL_TAG1]:[INITIAL_TAG2]])</f>
        <v>BB1EH600_ISOLATOR</v>
      </c>
      <c r="K621" s="280" t="str">
        <f>TRIM(TRIM(_INSTRUMENT_TAGS[[#This Row],[DESC1]])&amp; " " &amp;TRIM(_INSTRUMENT_TAGS[[#This Row],[DESC2]]) &amp; " " &amp; TRIM(_INSTRUMENT_TAGS[[#This Row],[DESC3]]))</f>
        <v>ELECTRIC HEATER HYDRAULIC UNIT ISOLATOR</v>
      </c>
    </row>
    <row r="622" spans="1:11" x14ac:dyDescent="0.4">
      <c r="A622" s="280" t="s">
        <v>1462</v>
      </c>
      <c r="C622" s="280" t="s">
        <v>822</v>
      </c>
      <c r="D622" s="281"/>
      <c r="E622" s="280" t="str">
        <f>_xlfn.CONCAT(_INSTRUMENT_TAGS[[#This Row],[INITIAL_TAG1]:[INITIAL_TAG2]])</f>
        <v>BB1EM651</v>
      </c>
      <c r="F622" s="280" t="str">
        <f>TRIM(UPPER( MID(_INSTRUMENT_TAGS[[#This Row],[INITIAL_DESC]],1,25)))</f>
        <v>FUEL SILO DUST FILTER FAN</v>
      </c>
      <c r="G622" s="280" t="str">
        <f>TRIM(UPPER( MID(_INSTRUMENT_TAGS[[#This Row],[INITIAL_DESC]],26,25)))</f>
        <v/>
      </c>
      <c r="H622" s="280" t="str">
        <f xml:space="preserve"> TRIM(UPPER( MID(_INSTRUMENT_TAGS[[#This Row],[INITIAL_DESC]],51,25)))</f>
        <v/>
      </c>
      <c r="I622" s="281"/>
      <c r="J622" s="280" t="str">
        <f>_xlfn.CONCAT(_INSTRUMENT_TAGS[[#This Row],[INITIAL_TAG1]:[INITIAL_TAG2]])</f>
        <v>BB1EM651</v>
      </c>
      <c r="K622" s="280" t="str">
        <f>TRIM(TRIM(_INSTRUMENT_TAGS[[#This Row],[DESC1]])&amp; " " &amp;TRIM(_INSTRUMENT_TAGS[[#This Row],[DESC2]]) &amp; " " &amp; TRIM(_INSTRUMENT_TAGS[[#This Row],[DESC3]]))</f>
        <v>FUEL SILO DUST FILTER FAN</v>
      </c>
    </row>
    <row r="623" spans="1:11" x14ac:dyDescent="0.4">
      <c r="A623" s="280" t="s">
        <v>1462</v>
      </c>
      <c r="B623" s="280" t="s">
        <v>2191</v>
      </c>
      <c r="C623" s="280" t="s">
        <v>2281</v>
      </c>
      <c r="D623" s="281"/>
      <c r="E623" s="280" t="str">
        <f>_xlfn.CONCAT(_INSTRUMENT_TAGS[[#This Row],[INITIAL_TAG1]:[INITIAL_TAG2]])</f>
        <v>BB1EM651_ISOLATOR</v>
      </c>
      <c r="F623" s="280" t="str">
        <f>TRIM(UPPER( MID(_INSTRUMENT_TAGS[[#This Row],[INITIAL_DESC]],1,25)))</f>
        <v>FUEL SILO DUST FILTER FAN</v>
      </c>
      <c r="G623" s="280" t="str">
        <f>TRIM(UPPER( MID(_INSTRUMENT_TAGS[[#This Row],[INITIAL_DESC]],26,25)))</f>
        <v>ISOLATOR</v>
      </c>
      <c r="H623" s="280" t="str">
        <f xml:space="preserve"> TRIM(UPPER( MID(_INSTRUMENT_TAGS[[#This Row],[INITIAL_DESC]],51,25)))</f>
        <v/>
      </c>
      <c r="I623" s="281"/>
      <c r="J623" s="280" t="str">
        <f>_xlfn.CONCAT(_INSTRUMENT_TAGS[[#This Row],[INITIAL_TAG1]:[INITIAL_TAG2]])</f>
        <v>BB1EM651_ISOLATOR</v>
      </c>
      <c r="K623" s="280" t="str">
        <f>TRIM(TRIM(_INSTRUMENT_TAGS[[#This Row],[DESC1]])&amp; " " &amp;TRIM(_INSTRUMENT_TAGS[[#This Row],[DESC2]]) &amp; " " &amp; TRIM(_INSTRUMENT_TAGS[[#This Row],[DESC3]]))</f>
        <v>FUEL SILO DUST FILTER FAN ISOLATOR</v>
      </c>
    </row>
    <row r="624" spans="1:11" x14ac:dyDescent="0.4">
      <c r="A624" s="280" t="s">
        <v>1522</v>
      </c>
      <c r="C624" s="280" t="s">
        <v>1048</v>
      </c>
      <c r="D624" s="281"/>
      <c r="E624" s="280" t="str">
        <f>_xlfn.CONCAT(_INSTRUMENT_TAGS[[#This Row],[INITIAL_TAG1]:[INITIAL_TAG2]])</f>
        <v>BB1EM008</v>
      </c>
      <c r="F624" s="280" t="str">
        <f>TRIM(UPPER( MID(_INSTRUMENT_TAGS[[#This Row],[INITIAL_DESC]],1,25)))</f>
        <v>CONVEYOR COOLING PUMP</v>
      </c>
      <c r="G624" s="280" t="str">
        <f>TRIM(UPPER( MID(_INSTRUMENT_TAGS[[#This Row],[INITIAL_DESC]],26,25)))</f>
        <v/>
      </c>
      <c r="H624" s="280" t="str">
        <f xml:space="preserve"> TRIM(UPPER( MID(_INSTRUMENT_TAGS[[#This Row],[INITIAL_DESC]],51,25)))</f>
        <v/>
      </c>
      <c r="I624" s="281"/>
      <c r="J624" s="280" t="str">
        <f>_xlfn.CONCAT(_INSTRUMENT_TAGS[[#This Row],[INITIAL_TAG1]:[INITIAL_TAG2]])</f>
        <v>BB1EM008</v>
      </c>
      <c r="K624" s="280" t="str">
        <f>TRIM(TRIM(_INSTRUMENT_TAGS[[#This Row],[DESC1]])&amp; " " &amp;TRIM(_INSTRUMENT_TAGS[[#This Row],[DESC2]]) &amp; " " &amp; TRIM(_INSTRUMENT_TAGS[[#This Row],[DESC3]]))</f>
        <v>CONVEYOR COOLING PUMP</v>
      </c>
    </row>
    <row r="625" spans="1:11" x14ac:dyDescent="0.4">
      <c r="A625" s="280" t="s">
        <v>1522</v>
      </c>
      <c r="B625" s="280" t="s">
        <v>2191</v>
      </c>
      <c r="C625" s="280" t="s">
        <v>2282</v>
      </c>
      <c r="D625" s="281"/>
      <c r="E625" s="280" t="str">
        <f>_xlfn.CONCAT(_INSTRUMENT_TAGS[[#This Row],[INITIAL_TAG1]:[INITIAL_TAG2]])</f>
        <v>BB1EM008_ISOLATOR</v>
      </c>
      <c r="F625" s="280" t="str">
        <f>TRIM(UPPER( MID(_INSTRUMENT_TAGS[[#This Row],[INITIAL_DESC]],1,25)))</f>
        <v>CONVEYOR COOLING PUMP</v>
      </c>
      <c r="G625" s="280" t="str">
        <f>TRIM(UPPER( MID(_INSTRUMENT_TAGS[[#This Row],[INITIAL_DESC]],26,25)))</f>
        <v>ISOLATOR</v>
      </c>
      <c r="H625" s="280" t="str">
        <f xml:space="preserve"> TRIM(UPPER( MID(_INSTRUMENT_TAGS[[#This Row],[INITIAL_DESC]],51,25)))</f>
        <v/>
      </c>
      <c r="I625" s="281"/>
      <c r="J625" s="280" t="str">
        <f>_xlfn.CONCAT(_INSTRUMENT_TAGS[[#This Row],[INITIAL_TAG1]:[INITIAL_TAG2]])</f>
        <v>BB1EM008_ISOLATOR</v>
      </c>
      <c r="K625" s="280" t="str">
        <f>TRIM(TRIM(_INSTRUMENT_TAGS[[#This Row],[DESC1]])&amp; " " &amp;TRIM(_INSTRUMENT_TAGS[[#This Row],[DESC2]]) &amp; " " &amp; TRIM(_INSTRUMENT_TAGS[[#This Row],[DESC3]]))</f>
        <v>CONVEYOR COOLING PUMP ISOLATOR</v>
      </c>
    </row>
    <row r="626" spans="1:11" x14ac:dyDescent="0.4">
      <c r="A626" s="280" t="s">
        <v>1527</v>
      </c>
      <c r="C626" s="280" t="s">
        <v>2283</v>
      </c>
      <c r="D626" s="281"/>
      <c r="E626" s="280" t="str">
        <f>_xlfn.CONCAT(_INSTRUMENT_TAGS[[#This Row],[INITIAL_TAG1]:[INITIAL_TAG2]])</f>
        <v>BB1EM009</v>
      </c>
      <c r="F626" s="280" t="str">
        <f>TRIM(UPPER( MID(_INSTRUMENT_TAGS[[#This Row],[INITIAL_DESC]],1,25)))</f>
        <v>BOTTOM ASH CONVEYOR</v>
      </c>
      <c r="G626" s="280" t="str">
        <f>TRIM(UPPER( MID(_INSTRUMENT_TAGS[[#This Row],[INITIAL_DESC]],26,25)))</f>
        <v>HEAT EXCHANGER FAN</v>
      </c>
      <c r="H626" s="280" t="str">
        <f xml:space="preserve"> TRIM(UPPER( MID(_INSTRUMENT_TAGS[[#This Row],[INITIAL_DESC]],51,25)))</f>
        <v/>
      </c>
      <c r="I626" s="281"/>
      <c r="J626" s="280" t="str">
        <f>_xlfn.CONCAT(_INSTRUMENT_TAGS[[#This Row],[INITIAL_TAG1]:[INITIAL_TAG2]])</f>
        <v>BB1EM009</v>
      </c>
      <c r="K626" s="280" t="str">
        <f>TRIM(TRIM(_INSTRUMENT_TAGS[[#This Row],[DESC1]])&amp; " " &amp;TRIM(_INSTRUMENT_TAGS[[#This Row],[DESC2]]) &amp; " " &amp; TRIM(_INSTRUMENT_TAGS[[#This Row],[DESC3]]))</f>
        <v>BOTTOM ASH CONVEYOR HEAT EXCHANGER FAN</v>
      </c>
    </row>
    <row r="627" spans="1:11" x14ac:dyDescent="0.4">
      <c r="A627" s="280" t="s">
        <v>1527</v>
      </c>
      <c r="B627" s="280" t="s">
        <v>2191</v>
      </c>
      <c r="C627" s="280" t="s">
        <v>2284</v>
      </c>
      <c r="D627" s="281"/>
      <c r="E627" s="280" t="str">
        <f>_xlfn.CONCAT(_INSTRUMENT_TAGS[[#This Row],[INITIAL_TAG1]:[INITIAL_TAG2]])</f>
        <v>BB1EM009_ISOLATOR</v>
      </c>
      <c r="F627" s="280" t="str">
        <f>TRIM(UPPER( MID(_INSTRUMENT_TAGS[[#This Row],[INITIAL_DESC]],1,25)))</f>
        <v>BOTTOM ASH CONVEYOR</v>
      </c>
      <c r="G627" s="280" t="str">
        <f>TRIM(UPPER( MID(_INSTRUMENT_TAGS[[#This Row],[INITIAL_DESC]],26,25)))</f>
        <v>HEAT EXCHANGER FAN ISOLAT</v>
      </c>
      <c r="H627" s="280" t="str">
        <f xml:space="preserve"> TRIM(UPPER( MID(_INSTRUMENT_TAGS[[#This Row],[INITIAL_DESC]],51,25)))</f>
        <v>OR</v>
      </c>
      <c r="I627" s="281"/>
      <c r="J627" s="280" t="str">
        <f>_xlfn.CONCAT(_INSTRUMENT_TAGS[[#This Row],[INITIAL_TAG1]:[INITIAL_TAG2]])</f>
        <v>BB1EM009_ISOLATOR</v>
      </c>
      <c r="K627" s="280" t="str">
        <f>TRIM(TRIM(_INSTRUMENT_TAGS[[#This Row],[DESC1]])&amp; " " &amp;TRIM(_INSTRUMENT_TAGS[[#This Row],[DESC2]]) &amp; " " &amp; TRIM(_INSTRUMENT_TAGS[[#This Row],[DESC3]]))</f>
        <v>BOTTOM ASH CONVEYOR HEAT EXCHANGER FAN ISOLAT OR</v>
      </c>
    </row>
    <row r="628" spans="1:11" x14ac:dyDescent="0.4">
      <c r="A628" s="280" t="s">
        <v>1107</v>
      </c>
      <c r="C628" s="280" t="s">
        <v>1108</v>
      </c>
      <c r="D628" s="281"/>
      <c r="E628" s="280" t="str">
        <f>_xlfn.CONCAT(_INSTRUMENT_TAGS[[#This Row],[INITIAL_TAG1]:[INITIAL_TAG2]])</f>
        <v>BB1EM408</v>
      </c>
      <c r="F628" s="280" t="str">
        <f>TRIM(UPPER( MID(_INSTRUMENT_TAGS[[#This Row],[INITIAL_DESC]],1,25)))</f>
        <v>BOILER HOUSE HEATER 1</v>
      </c>
      <c r="G628" s="280" t="str">
        <f>TRIM(UPPER( MID(_INSTRUMENT_TAGS[[#This Row],[INITIAL_DESC]],26,25)))</f>
        <v/>
      </c>
      <c r="H628" s="280" t="str">
        <f xml:space="preserve"> TRIM(UPPER( MID(_INSTRUMENT_TAGS[[#This Row],[INITIAL_DESC]],51,25)))</f>
        <v/>
      </c>
      <c r="I628" s="281"/>
      <c r="J628" s="280" t="str">
        <f>_xlfn.CONCAT(_INSTRUMENT_TAGS[[#This Row],[INITIAL_TAG1]:[INITIAL_TAG2]])</f>
        <v>BB1EM408</v>
      </c>
      <c r="K628" s="280" t="str">
        <f>TRIM(TRIM(_INSTRUMENT_TAGS[[#This Row],[DESC1]])&amp; " " &amp;TRIM(_INSTRUMENT_TAGS[[#This Row],[DESC2]]) &amp; " " &amp; TRIM(_INSTRUMENT_TAGS[[#This Row],[DESC3]]))</f>
        <v>BOILER HOUSE HEATER 1</v>
      </c>
    </row>
    <row r="629" spans="1:11" x14ac:dyDescent="0.4">
      <c r="A629" s="280" t="s">
        <v>1107</v>
      </c>
      <c r="B629" s="280" t="s">
        <v>2191</v>
      </c>
      <c r="C629" s="280" t="s">
        <v>2285</v>
      </c>
      <c r="D629" s="281"/>
      <c r="E629" s="280" t="str">
        <f>_xlfn.CONCAT(_INSTRUMENT_TAGS[[#This Row],[INITIAL_TAG1]:[INITIAL_TAG2]])</f>
        <v>BB1EM408_ISOLATOR</v>
      </c>
      <c r="F629" s="280" t="str">
        <f>TRIM(UPPER( MID(_INSTRUMENT_TAGS[[#This Row],[INITIAL_DESC]],1,25)))</f>
        <v>BOILER HOUSE HEATER 1</v>
      </c>
      <c r="G629" s="280" t="str">
        <f>TRIM(UPPER( MID(_INSTRUMENT_TAGS[[#This Row],[INITIAL_DESC]],26,25)))</f>
        <v>ISOLATOR</v>
      </c>
      <c r="H629" s="280" t="str">
        <f xml:space="preserve"> TRIM(UPPER( MID(_INSTRUMENT_TAGS[[#This Row],[INITIAL_DESC]],51,25)))</f>
        <v/>
      </c>
      <c r="I629" s="281"/>
      <c r="J629" s="280" t="str">
        <f>_xlfn.CONCAT(_INSTRUMENT_TAGS[[#This Row],[INITIAL_TAG1]:[INITIAL_TAG2]])</f>
        <v>BB1EM408_ISOLATOR</v>
      </c>
      <c r="K629" s="280" t="str">
        <f>TRIM(TRIM(_INSTRUMENT_TAGS[[#This Row],[DESC1]])&amp; " " &amp;TRIM(_INSTRUMENT_TAGS[[#This Row],[DESC2]]) &amp; " " &amp; TRIM(_INSTRUMENT_TAGS[[#This Row],[DESC3]]))</f>
        <v>BOILER HOUSE HEATER 1 ISOLATOR</v>
      </c>
    </row>
    <row r="630" spans="1:11" x14ac:dyDescent="0.4">
      <c r="A630" s="280" t="s">
        <v>1110</v>
      </c>
      <c r="C630" s="280" t="s">
        <v>1111</v>
      </c>
      <c r="D630" s="281"/>
      <c r="E630" s="280" t="str">
        <f>_xlfn.CONCAT(_INSTRUMENT_TAGS[[#This Row],[INITIAL_TAG1]:[INITIAL_TAG2]])</f>
        <v>BB1EM409</v>
      </c>
      <c r="F630" s="280" t="str">
        <f>TRIM(UPPER( MID(_INSTRUMENT_TAGS[[#This Row],[INITIAL_DESC]],1,25)))</f>
        <v>BOILER HOUSE HEATER 2</v>
      </c>
      <c r="G630" s="280" t="str">
        <f>TRIM(UPPER( MID(_INSTRUMENT_TAGS[[#This Row],[INITIAL_DESC]],26,25)))</f>
        <v/>
      </c>
      <c r="H630" s="280" t="str">
        <f xml:space="preserve"> TRIM(UPPER( MID(_INSTRUMENT_TAGS[[#This Row],[INITIAL_DESC]],51,25)))</f>
        <v/>
      </c>
      <c r="I630" s="281"/>
      <c r="J630" s="280" t="str">
        <f>_xlfn.CONCAT(_INSTRUMENT_TAGS[[#This Row],[INITIAL_TAG1]:[INITIAL_TAG2]])</f>
        <v>BB1EM409</v>
      </c>
      <c r="K630" s="280" t="str">
        <f>TRIM(TRIM(_INSTRUMENT_TAGS[[#This Row],[DESC1]])&amp; " " &amp;TRIM(_INSTRUMENT_TAGS[[#This Row],[DESC2]]) &amp; " " &amp; TRIM(_INSTRUMENT_TAGS[[#This Row],[DESC3]]))</f>
        <v>BOILER HOUSE HEATER 2</v>
      </c>
    </row>
    <row r="631" spans="1:11" x14ac:dyDescent="0.4">
      <c r="A631" s="280" t="s">
        <v>1110</v>
      </c>
      <c r="B631" s="280" t="s">
        <v>2191</v>
      </c>
      <c r="C631" s="280" t="s">
        <v>2286</v>
      </c>
      <c r="D631" s="281"/>
      <c r="E631" s="280" t="str">
        <f>_xlfn.CONCAT(_INSTRUMENT_TAGS[[#This Row],[INITIAL_TAG1]:[INITIAL_TAG2]])</f>
        <v>BB1EM409_ISOLATOR</v>
      </c>
      <c r="F631" s="280" t="str">
        <f>TRIM(UPPER( MID(_INSTRUMENT_TAGS[[#This Row],[INITIAL_DESC]],1,25)))</f>
        <v>BOILER HOUSE HEATER 2</v>
      </c>
      <c r="G631" s="280" t="str">
        <f>TRIM(UPPER( MID(_INSTRUMENT_TAGS[[#This Row],[INITIAL_DESC]],26,25)))</f>
        <v>ISOLATOR</v>
      </c>
      <c r="H631" s="280" t="str">
        <f xml:space="preserve"> TRIM(UPPER( MID(_INSTRUMENT_TAGS[[#This Row],[INITIAL_DESC]],51,25)))</f>
        <v/>
      </c>
      <c r="I631" s="281"/>
      <c r="J631" s="280" t="str">
        <f>_xlfn.CONCAT(_INSTRUMENT_TAGS[[#This Row],[INITIAL_TAG1]:[INITIAL_TAG2]])</f>
        <v>BB1EM409_ISOLATOR</v>
      </c>
      <c r="K631" s="280" t="str">
        <f>TRIM(TRIM(_INSTRUMENT_TAGS[[#This Row],[DESC1]])&amp; " " &amp;TRIM(_INSTRUMENT_TAGS[[#This Row],[DESC2]]) &amp; " " &amp; TRIM(_INSTRUMENT_TAGS[[#This Row],[DESC3]]))</f>
        <v>BOILER HOUSE HEATER 2 ISOLATOR</v>
      </c>
    </row>
    <row r="632" spans="1:11" x14ac:dyDescent="0.4">
      <c r="A632" s="280" t="s">
        <v>727</v>
      </c>
      <c r="C632" s="280" t="s">
        <v>1169</v>
      </c>
      <c r="D632" s="281"/>
      <c r="E632" s="280" t="str">
        <f>_xlfn.CONCAT(_INSTRUMENT_TAGS[[#This Row],[INITIAL_TAG1]:[INITIAL_TAG2]])</f>
        <v>BB1EM703</v>
      </c>
      <c r="F632" s="280" t="str">
        <f>TRIM(UPPER( MID(_INSTRUMENT_TAGS[[#This Row],[INITIAL_DESC]],1,25)))</f>
        <v>CHEMICAL FILLING PUMP 1</v>
      </c>
      <c r="G632" s="280" t="str">
        <f>TRIM(UPPER( MID(_INSTRUMENT_TAGS[[#This Row],[INITIAL_DESC]],26,25)))</f>
        <v/>
      </c>
      <c r="H632" s="280" t="str">
        <f xml:space="preserve"> TRIM(UPPER( MID(_INSTRUMENT_TAGS[[#This Row],[INITIAL_DESC]],51,25)))</f>
        <v/>
      </c>
      <c r="I632" s="281"/>
      <c r="J632" s="280" t="str">
        <f>_xlfn.CONCAT(_INSTRUMENT_TAGS[[#This Row],[INITIAL_TAG1]:[INITIAL_TAG2]])</f>
        <v>BB1EM703</v>
      </c>
      <c r="K632" s="280" t="str">
        <f>TRIM(TRIM(_INSTRUMENT_TAGS[[#This Row],[DESC1]])&amp; " " &amp;TRIM(_INSTRUMENT_TAGS[[#This Row],[DESC2]]) &amp; " " &amp; TRIM(_INSTRUMENT_TAGS[[#This Row],[DESC3]]))</f>
        <v>CHEMICAL FILLING PUMP 1</v>
      </c>
    </row>
    <row r="633" spans="1:11" x14ac:dyDescent="0.4">
      <c r="A633" s="280" t="s">
        <v>727</v>
      </c>
      <c r="B633" s="280" t="s">
        <v>2127</v>
      </c>
      <c r="C633" s="280" t="s">
        <v>2287</v>
      </c>
      <c r="D633" s="281"/>
      <c r="E633" s="280" t="str">
        <f>_xlfn.CONCAT(_INSTRUMENT_TAGS[[#This Row],[INITIAL_TAG1]:[INITIAL_TAG2]])</f>
        <v>BB1EM703_RUNNING</v>
      </c>
      <c r="F633" s="280" t="str">
        <f>TRIM(UPPER( MID(_INSTRUMENT_TAGS[[#This Row],[INITIAL_DESC]],1,25)))</f>
        <v>CHEMICAL FILLING PUMP 1</v>
      </c>
      <c r="G633" s="280" t="str">
        <f>TRIM(UPPER( MID(_INSTRUMENT_TAGS[[#This Row],[INITIAL_DESC]],26,25)))</f>
        <v>RUNNING</v>
      </c>
      <c r="H633" s="280" t="str">
        <f xml:space="preserve"> TRIM(UPPER( MID(_INSTRUMENT_TAGS[[#This Row],[INITIAL_DESC]],51,25)))</f>
        <v/>
      </c>
      <c r="I633" s="281"/>
      <c r="J633" s="280" t="str">
        <f>_xlfn.CONCAT(_INSTRUMENT_TAGS[[#This Row],[INITIAL_TAG1]:[INITIAL_TAG2]])</f>
        <v>BB1EM703_RUNNING</v>
      </c>
      <c r="K633" s="280" t="str">
        <f>TRIM(TRIM(_INSTRUMENT_TAGS[[#This Row],[DESC1]])&amp; " " &amp;TRIM(_INSTRUMENT_TAGS[[#This Row],[DESC2]]) &amp; " " &amp; TRIM(_INSTRUMENT_TAGS[[#This Row],[DESC3]]))</f>
        <v>CHEMICAL FILLING PUMP 1 RUNNING</v>
      </c>
    </row>
    <row r="634" spans="1:11" x14ac:dyDescent="0.4">
      <c r="A634" s="280" t="s">
        <v>727</v>
      </c>
      <c r="B634" s="280" t="s">
        <v>2044</v>
      </c>
      <c r="C634" s="280" t="s">
        <v>2288</v>
      </c>
      <c r="D634" s="281"/>
      <c r="E634" s="280" t="str">
        <f>_xlfn.CONCAT(_INSTRUMENT_TAGS[[#This Row],[INITIAL_TAG1]:[INITIAL_TAG2]])</f>
        <v>BB1EM703_FAULT</v>
      </c>
      <c r="F634" s="280" t="str">
        <f>TRIM(UPPER( MID(_INSTRUMENT_TAGS[[#This Row],[INITIAL_DESC]],1,25)))</f>
        <v>CHEMICAL FILLING PUMP 1</v>
      </c>
      <c r="G634" s="280" t="str">
        <f>TRIM(UPPER( MID(_INSTRUMENT_TAGS[[#This Row],[INITIAL_DESC]],26,25)))</f>
        <v>FAULT</v>
      </c>
      <c r="H634" s="280" t="str">
        <f xml:space="preserve"> TRIM(UPPER( MID(_INSTRUMENT_TAGS[[#This Row],[INITIAL_DESC]],51,25)))</f>
        <v/>
      </c>
      <c r="I634" s="281"/>
      <c r="J634" s="280" t="str">
        <f>_xlfn.CONCAT(_INSTRUMENT_TAGS[[#This Row],[INITIAL_TAG1]:[INITIAL_TAG2]])</f>
        <v>BB1EM703_FAULT</v>
      </c>
      <c r="K634" s="280" t="str">
        <f>TRIM(TRIM(_INSTRUMENT_TAGS[[#This Row],[DESC1]])&amp; " " &amp;TRIM(_INSTRUMENT_TAGS[[#This Row],[DESC2]]) &amp; " " &amp; TRIM(_INSTRUMENT_TAGS[[#This Row],[DESC3]]))</f>
        <v>CHEMICAL FILLING PUMP 1 FAULT</v>
      </c>
    </row>
    <row r="635" spans="1:11" x14ac:dyDescent="0.4">
      <c r="A635" s="280" t="s">
        <v>727</v>
      </c>
      <c r="B635" s="280" t="s">
        <v>2261</v>
      </c>
      <c r="C635" s="280" t="s">
        <v>2289</v>
      </c>
      <c r="D635" s="281"/>
      <c r="E635" s="280" t="str">
        <f>_xlfn.CONCAT(_INSTRUMENT_TAGS[[#This Row],[INITIAL_TAG1]:[INITIAL_TAG2]])</f>
        <v>BB1EM703_RUN</v>
      </c>
      <c r="F635" s="280" t="str">
        <f>TRIM(UPPER( MID(_INSTRUMENT_TAGS[[#This Row],[INITIAL_DESC]],1,25)))</f>
        <v>CHEMICAL FILLING PUMP 1</v>
      </c>
      <c r="G635" s="280" t="str">
        <f>TRIM(UPPER( MID(_INSTRUMENT_TAGS[[#This Row],[INITIAL_DESC]],26,25)))</f>
        <v>RUN</v>
      </c>
      <c r="H635" s="280" t="str">
        <f xml:space="preserve"> TRIM(UPPER( MID(_INSTRUMENT_TAGS[[#This Row],[INITIAL_DESC]],51,25)))</f>
        <v/>
      </c>
      <c r="I635" s="281"/>
      <c r="J635" s="280" t="str">
        <f>_xlfn.CONCAT(_INSTRUMENT_TAGS[[#This Row],[INITIAL_TAG1]:[INITIAL_TAG2]])</f>
        <v>BB1EM703_RUN</v>
      </c>
      <c r="K635" s="280" t="str">
        <f>TRIM(TRIM(_INSTRUMENT_TAGS[[#This Row],[DESC1]])&amp; " " &amp;TRIM(_INSTRUMENT_TAGS[[#This Row],[DESC2]]) &amp; " " &amp; TRIM(_INSTRUMENT_TAGS[[#This Row],[DESC3]]))</f>
        <v>CHEMICAL FILLING PUMP 1 RUN</v>
      </c>
    </row>
    <row r="636" spans="1:11" x14ac:dyDescent="0.4">
      <c r="A636" s="280" t="s">
        <v>727</v>
      </c>
      <c r="B636" s="280" t="s">
        <v>2187</v>
      </c>
      <c r="C636" s="280" t="s">
        <v>2290</v>
      </c>
      <c r="D636" s="281"/>
      <c r="E636" s="280" t="str">
        <f>_xlfn.CONCAT(_INSTRUMENT_TAGS[[#This Row],[INITIAL_TAG1]:[INITIAL_TAG2]])</f>
        <v>BB1EM703_LOCAL_MODE</v>
      </c>
      <c r="F636" s="280" t="str">
        <f>TRIM(UPPER( MID(_INSTRUMENT_TAGS[[#This Row],[INITIAL_DESC]],1,25)))</f>
        <v>CHEMICAL FILLING PUMP 1</v>
      </c>
      <c r="G636" s="280" t="str">
        <f>TRIM(UPPER( MID(_INSTRUMENT_TAGS[[#This Row],[INITIAL_DESC]],26,25)))</f>
        <v>LOCAL_MODE</v>
      </c>
      <c r="H636" s="280" t="str">
        <f xml:space="preserve"> TRIM(UPPER( MID(_INSTRUMENT_TAGS[[#This Row],[INITIAL_DESC]],51,25)))</f>
        <v/>
      </c>
      <c r="I636" s="281"/>
      <c r="J636" s="280" t="str">
        <f>_xlfn.CONCAT(_INSTRUMENT_TAGS[[#This Row],[INITIAL_TAG1]:[INITIAL_TAG2]])</f>
        <v>BB1EM703_LOCAL_MODE</v>
      </c>
      <c r="K636" s="280" t="str">
        <f>TRIM(TRIM(_INSTRUMENT_TAGS[[#This Row],[DESC1]])&amp; " " &amp;TRIM(_INSTRUMENT_TAGS[[#This Row],[DESC2]]) &amp; " " &amp; TRIM(_INSTRUMENT_TAGS[[#This Row],[DESC3]]))</f>
        <v>CHEMICAL FILLING PUMP 1 LOCAL_MODE</v>
      </c>
    </row>
    <row r="637" spans="1:11" x14ac:dyDescent="0.4">
      <c r="A637" s="280" t="s">
        <v>727</v>
      </c>
      <c r="B637" s="280" t="s">
        <v>2189</v>
      </c>
      <c r="C637" s="280" t="s">
        <v>2291</v>
      </c>
      <c r="D637" s="281"/>
      <c r="E637" s="280" t="str">
        <f>_xlfn.CONCAT(_INSTRUMENT_TAGS[[#This Row],[INITIAL_TAG1]:[INITIAL_TAG2]])</f>
        <v>BB1EM703_LOCAL_RUN</v>
      </c>
      <c r="F637" s="280" t="str">
        <f>TRIM(UPPER( MID(_INSTRUMENT_TAGS[[#This Row],[INITIAL_DESC]],1,25)))</f>
        <v>CHEMICAL FILLING PUMP 1</v>
      </c>
      <c r="G637" s="280" t="str">
        <f>TRIM(UPPER( MID(_INSTRUMENT_TAGS[[#This Row],[INITIAL_DESC]],26,25)))</f>
        <v>LOCAL_RUN</v>
      </c>
      <c r="H637" s="280" t="str">
        <f xml:space="preserve"> TRIM(UPPER( MID(_INSTRUMENT_TAGS[[#This Row],[INITIAL_DESC]],51,25)))</f>
        <v/>
      </c>
      <c r="I637" s="281"/>
      <c r="J637" s="280" t="str">
        <f>_xlfn.CONCAT(_INSTRUMENT_TAGS[[#This Row],[INITIAL_TAG1]:[INITIAL_TAG2]])</f>
        <v>BB1EM703_LOCAL_RUN</v>
      </c>
      <c r="K637" s="280" t="str">
        <f>TRIM(TRIM(_INSTRUMENT_TAGS[[#This Row],[DESC1]])&amp; " " &amp;TRIM(_INSTRUMENT_TAGS[[#This Row],[DESC2]]) &amp; " " &amp; TRIM(_INSTRUMENT_TAGS[[#This Row],[DESC3]]))</f>
        <v>CHEMICAL FILLING PUMP 1 LOCAL_RUN</v>
      </c>
    </row>
    <row r="638" spans="1:11" x14ac:dyDescent="0.4">
      <c r="A638" s="280" t="s">
        <v>727</v>
      </c>
      <c r="B638" s="280" t="s">
        <v>2191</v>
      </c>
      <c r="C638" s="280" t="s">
        <v>2292</v>
      </c>
      <c r="D638" s="281"/>
      <c r="E638" s="280" t="str">
        <f>_xlfn.CONCAT(_INSTRUMENT_TAGS[[#This Row],[INITIAL_TAG1]:[INITIAL_TAG2]])</f>
        <v>BB1EM703_ISOLATOR</v>
      </c>
      <c r="F638" s="280" t="str">
        <f>TRIM(UPPER( MID(_INSTRUMENT_TAGS[[#This Row],[INITIAL_DESC]],1,25)))</f>
        <v>CHEMICAL FILLING PUMP 1</v>
      </c>
      <c r="G638" s="280" t="str">
        <f>TRIM(UPPER( MID(_INSTRUMENT_TAGS[[#This Row],[INITIAL_DESC]],26,25)))</f>
        <v>ISOLATOR</v>
      </c>
      <c r="H638" s="280" t="str">
        <f xml:space="preserve"> TRIM(UPPER( MID(_INSTRUMENT_TAGS[[#This Row],[INITIAL_DESC]],51,25)))</f>
        <v/>
      </c>
      <c r="I638" s="281"/>
      <c r="J638" s="280" t="str">
        <f>_xlfn.CONCAT(_INSTRUMENT_TAGS[[#This Row],[INITIAL_TAG1]:[INITIAL_TAG2]])</f>
        <v>BB1EM703_ISOLATOR</v>
      </c>
      <c r="K638" s="280" t="str">
        <f>TRIM(TRIM(_INSTRUMENT_TAGS[[#This Row],[DESC1]])&amp; " " &amp;TRIM(_INSTRUMENT_TAGS[[#This Row],[DESC2]]) &amp; " " &amp; TRIM(_INSTRUMENT_TAGS[[#This Row],[DESC3]]))</f>
        <v>CHEMICAL FILLING PUMP 1 ISOLATOR</v>
      </c>
    </row>
    <row r="639" spans="1:11" x14ac:dyDescent="0.4">
      <c r="A639" s="280" t="s">
        <v>736</v>
      </c>
      <c r="C639" s="280" t="s">
        <v>1173</v>
      </c>
      <c r="D639" s="281"/>
      <c r="E639" s="280" t="str">
        <f>_xlfn.CONCAT(_INSTRUMENT_TAGS[[#This Row],[INITIAL_TAG1]:[INITIAL_TAG2]])</f>
        <v>BB1EM704</v>
      </c>
      <c r="F639" s="280" t="str">
        <f>TRIM(UPPER( MID(_INSTRUMENT_TAGS[[#This Row],[INITIAL_DESC]],1,25)))</f>
        <v>CHEMICAL FILLING PUMP 2</v>
      </c>
      <c r="G639" s="280" t="str">
        <f>TRIM(UPPER( MID(_INSTRUMENT_TAGS[[#This Row],[INITIAL_DESC]],26,25)))</f>
        <v/>
      </c>
      <c r="H639" s="280" t="str">
        <f xml:space="preserve"> TRIM(UPPER( MID(_INSTRUMENT_TAGS[[#This Row],[INITIAL_DESC]],51,25)))</f>
        <v/>
      </c>
      <c r="I639" s="281"/>
      <c r="J639" s="280" t="str">
        <f>_xlfn.CONCAT(_INSTRUMENT_TAGS[[#This Row],[INITIAL_TAG1]:[INITIAL_TAG2]])</f>
        <v>BB1EM704</v>
      </c>
      <c r="K639" s="280" t="str">
        <f>TRIM(TRIM(_INSTRUMENT_TAGS[[#This Row],[DESC1]])&amp; " " &amp;TRIM(_INSTRUMENT_TAGS[[#This Row],[DESC2]]) &amp; " " &amp; TRIM(_INSTRUMENT_TAGS[[#This Row],[DESC3]]))</f>
        <v>CHEMICAL FILLING PUMP 2</v>
      </c>
    </row>
    <row r="640" spans="1:11" x14ac:dyDescent="0.4">
      <c r="A640" s="280" t="s">
        <v>736</v>
      </c>
      <c r="B640" s="280" t="s">
        <v>2127</v>
      </c>
      <c r="C640" s="280" t="s">
        <v>2293</v>
      </c>
      <c r="D640" s="281"/>
      <c r="E640" s="280" t="str">
        <f>_xlfn.CONCAT(_INSTRUMENT_TAGS[[#This Row],[INITIAL_TAG1]:[INITIAL_TAG2]])</f>
        <v>BB1EM704_RUNNING</v>
      </c>
      <c r="F640" s="280" t="str">
        <f>TRIM(UPPER( MID(_INSTRUMENT_TAGS[[#This Row],[INITIAL_DESC]],1,25)))</f>
        <v>CHEMICAL FILLING PUMP 2</v>
      </c>
      <c r="G640" s="280" t="str">
        <f>TRIM(UPPER( MID(_INSTRUMENT_TAGS[[#This Row],[INITIAL_DESC]],26,25)))</f>
        <v>RUNNING</v>
      </c>
      <c r="H640" s="280" t="str">
        <f xml:space="preserve"> TRIM(UPPER( MID(_INSTRUMENT_TAGS[[#This Row],[INITIAL_DESC]],51,25)))</f>
        <v/>
      </c>
      <c r="I640" s="281"/>
      <c r="J640" s="280" t="str">
        <f>_xlfn.CONCAT(_INSTRUMENT_TAGS[[#This Row],[INITIAL_TAG1]:[INITIAL_TAG2]])</f>
        <v>BB1EM704_RUNNING</v>
      </c>
      <c r="K640" s="280" t="str">
        <f>TRIM(TRIM(_INSTRUMENT_TAGS[[#This Row],[DESC1]])&amp; " " &amp;TRIM(_INSTRUMENT_TAGS[[#This Row],[DESC2]]) &amp; " " &amp; TRIM(_INSTRUMENT_TAGS[[#This Row],[DESC3]]))</f>
        <v>CHEMICAL FILLING PUMP 2 RUNNING</v>
      </c>
    </row>
    <row r="641" spans="1:11" x14ac:dyDescent="0.4">
      <c r="A641" s="280" t="s">
        <v>736</v>
      </c>
      <c r="B641" s="280" t="s">
        <v>2044</v>
      </c>
      <c r="C641" s="280" t="s">
        <v>2294</v>
      </c>
      <c r="D641" s="281"/>
      <c r="E641" s="280" t="str">
        <f>_xlfn.CONCAT(_INSTRUMENT_TAGS[[#This Row],[INITIAL_TAG1]:[INITIAL_TAG2]])</f>
        <v>BB1EM704_FAULT</v>
      </c>
      <c r="F641" s="280" t="str">
        <f>TRIM(UPPER( MID(_INSTRUMENT_TAGS[[#This Row],[INITIAL_DESC]],1,25)))</f>
        <v>CHEMICAL FILLING PUMP 2</v>
      </c>
      <c r="G641" s="280" t="str">
        <f>TRIM(UPPER( MID(_INSTRUMENT_TAGS[[#This Row],[INITIAL_DESC]],26,25)))</f>
        <v>FAULT</v>
      </c>
      <c r="H641" s="280" t="str">
        <f xml:space="preserve"> TRIM(UPPER( MID(_INSTRUMENT_TAGS[[#This Row],[INITIAL_DESC]],51,25)))</f>
        <v/>
      </c>
      <c r="I641" s="281"/>
      <c r="J641" s="280" t="str">
        <f>_xlfn.CONCAT(_INSTRUMENT_TAGS[[#This Row],[INITIAL_TAG1]:[INITIAL_TAG2]])</f>
        <v>BB1EM704_FAULT</v>
      </c>
      <c r="K641" s="280" t="str">
        <f>TRIM(TRIM(_INSTRUMENT_TAGS[[#This Row],[DESC1]])&amp; " " &amp;TRIM(_INSTRUMENT_TAGS[[#This Row],[DESC2]]) &amp; " " &amp; TRIM(_INSTRUMENT_TAGS[[#This Row],[DESC3]]))</f>
        <v>CHEMICAL FILLING PUMP 2 FAULT</v>
      </c>
    </row>
    <row r="642" spans="1:11" x14ac:dyDescent="0.4">
      <c r="A642" s="280" t="s">
        <v>736</v>
      </c>
      <c r="B642" s="280" t="s">
        <v>2261</v>
      </c>
      <c r="C642" s="280" t="s">
        <v>2295</v>
      </c>
      <c r="D642" s="281"/>
      <c r="E642" s="280" t="str">
        <f>_xlfn.CONCAT(_INSTRUMENT_TAGS[[#This Row],[INITIAL_TAG1]:[INITIAL_TAG2]])</f>
        <v>BB1EM704_RUN</v>
      </c>
      <c r="F642" s="280" t="str">
        <f>TRIM(UPPER( MID(_INSTRUMENT_TAGS[[#This Row],[INITIAL_DESC]],1,25)))</f>
        <v>CHEMICAL FILLING PUMP 2</v>
      </c>
      <c r="G642" s="280" t="str">
        <f>TRIM(UPPER( MID(_INSTRUMENT_TAGS[[#This Row],[INITIAL_DESC]],26,25)))</f>
        <v>RUN</v>
      </c>
      <c r="H642" s="280" t="str">
        <f xml:space="preserve"> TRIM(UPPER( MID(_INSTRUMENT_TAGS[[#This Row],[INITIAL_DESC]],51,25)))</f>
        <v/>
      </c>
      <c r="I642" s="281"/>
      <c r="J642" s="280" t="str">
        <f>_xlfn.CONCAT(_INSTRUMENT_TAGS[[#This Row],[INITIAL_TAG1]:[INITIAL_TAG2]])</f>
        <v>BB1EM704_RUN</v>
      </c>
      <c r="K642" s="280" t="str">
        <f>TRIM(TRIM(_INSTRUMENT_TAGS[[#This Row],[DESC1]])&amp; " " &amp;TRIM(_INSTRUMENT_TAGS[[#This Row],[DESC2]]) &amp; " " &amp; TRIM(_INSTRUMENT_TAGS[[#This Row],[DESC3]]))</f>
        <v>CHEMICAL FILLING PUMP 2 RUN</v>
      </c>
    </row>
    <row r="643" spans="1:11" x14ac:dyDescent="0.4">
      <c r="A643" s="280" t="s">
        <v>736</v>
      </c>
      <c r="B643" s="280" t="s">
        <v>2187</v>
      </c>
      <c r="C643" s="280" t="s">
        <v>2296</v>
      </c>
      <c r="D643" s="281"/>
      <c r="E643" s="280" t="str">
        <f>_xlfn.CONCAT(_INSTRUMENT_TAGS[[#This Row],[INITIAL_TAG1]:[INITIAL_TAG2]])</f>
        <v>BB1EM704_LOCAL_MODE</v>
      </c>
      <c r="F643" s="280" t="str">
        <f>TRIM(UPPER( MID(_INSTRUMENT_TAGS[[#This Row],[INITIAL_DESC]],1,25)))</f>
        <v>CHEMICAL FILLING PUMP 2</v>
      </c>
      <c r="G643" s="280" t="str">
        <f>TRIM(UPPER( MID(_INSTRUMENT_TAGS[[#This Row],[INITIAL_DESC]],26,25)))</f>
        <v>LOCAL_MODE</v>
      </c>
      <c r="H643" s="280" t="str">
        <f xml:space="preserve"> TRIM(UPPER( MID(_INSTRUMENT_TAGS[[#This Row],[INITIAL_DESC]],51,25)))</f>
        <v/>
      </c>
      <c r="I643" s="281"/>
      <c r="J643" s="280" t="str">
        <f>_xlfn.CONCAT(_INSTRUMENT_TAGS[[#This Row],[INITIAL_TAG1]:[INITIAL_TAG2]])</f>
        <v>BB1EM704_LOCAL_MODE</v>
      </c>
      <c r="K643" s="280" t="str">
        <f>TRIM(TRIM(_INSTRUMENT_TAGS[[#This Row],[DESC1]])&amp; " " &amp;TRIM(_INSTRUMENT_TAGS[[#This Row],[DESC2]]) &amp; " " &amp; TRIM(_INSTRUMENT_TAGS[[#This Row],[DESC3]]))</f>
        <v>CHEMICAL FILLING PUMP 2 LOCAL_MODE</v>
      </c>
    </row>
    <row r="644" spans="1:11" x14ac:dyDescent="0.4">
      <c r="A644" s="280" t="s">
        <v>736</v>
      </c>
      <c r="B644" s="280" t="s">
        <v>2189</v>
      </c>
      <c r="C644" s="280" t="s">
        <v>2297</v>
      </c>
      <c r="D644" s="281"/>
      <c r="E644" s="280" t="str">
        <f>_xlfn.CONCAT(_INSTRUMENT_TAGS[[#This Row],[INITIAL_TAG1]:[INITIAL_TAG2]])</f>
        <v>BB1EM704_LOCAL_RUN</v>
      </c>
      <c r="F644" s="280" t="str">
        <f>TRIM(UPPER( MID(_INSTRUMENT_TAGS[[#This Row],[INITIAL_DESC]],1,25)))</f>
        <v>CHEMICAL FILLING PUMP 2</v>
      </c>
      <c r="G644" s="280" t="str">
        <f>TRIM(UPPER( MID(_INSTRUMENT_TAGS[[#This Row],[INITIAL_DESC]],26,25)))</f>
        <v>LOCAL_RUN</v>
      </c>
      <c r="H644" s="280" t="str">
        <f xml:space="preserve"> TRIM(UPPER( MID(_INSTRUMENT_TAGS[[#This Row],[INITIAL_DESC]],51,25)))</f>
        <v/>
      </c>
      <c r="I644" s="281"/>
      <c r="J644" s="280" t="str">
        <f>_xlfn.CONCAT(_INSTRUMENT_TAGS[[#This Row],[INITIAL_TAG1]:[INITIAL_TAG2]])</f>
        <v>BB1EM704_LOCAL_RUN</v>
      </c>
      <c r="K644" s="280" t="str">
        <f>TRIM(TRIM(_INSTRUMENT_TAGS[[#This Row],[DESC1]])&amp; " " &amp;TRIM(_INSTRUMENT_TAGS[[#This Row],[DESC2]]) &amp; " " &amp; TRIM(_INSTRUMENT_TAGS[[#This Row],[DESC3]]))</f>
        <v>CHEMICAL FILLING PUMP 2 LOCAL_RUN</v>
      </c>
    </row>
    <row r="645" spans="1:11" x14ac:dyDescent="0.4">
      <c r="A645" s="280" t="s">
        <v>736</v>
      </c>
      <c r="B645" s="280" t="s">
        <v>2191</v>
      </c>
      <c r="C645" s="280" t="s">
        <v>2298</v>
      </c>
      <c r="D645" s="281"/>
      <c r="E645" s="280" t="str">
        <f>_xlfn.CONCAT(_INSTRUMENT_TAGS[[#This Row],[INITIAL_TAG1]:[INITIAL_TAG2]])</f>
        <v>BB1EM704_ISOLATOR</v>
      </c>
      <c r="F645" s="280" t="str">
        <f>TRIM(UPPER( MID(_INSTRUMENT_TAGS[[#This Row],[INITIAL_DESC]],1,25)))</f>
        <v>CHEMICAL FILLING PUMP 2</v>
      </c>
      <c r="G645" s="280" t="str">
        <f>TRIM(UPPER( MID(_INSTRUMENT_TAGS[[#This Row],[INITIAL_DESC]],26,25)))</f>
        <v>ISOLATOR</v>
      </c>
      <c r="H645" s="280" t="str">
        <f xml:space="preserve"> TRIM(UPPER( MID(_INSTRUMENT_TAGS[[#This Row],[INITIAL_DESC]],51,25)))</f>
        <v/>
      </c>
      <c r="I645" s="281"/>
      <c r="J645" s="280" t="str">
        <f>_xlfn.CONCAT(_INSTRUMENT_TAGS[[#This Row],[INITIAL_TAG1]:[INITIAL_TAG2]])</f>
        <v>BB1EM704_ISOLATOR</v>
      </c>
      <c r="K645" s="280" t="str">
        <f>TRIM(TRIM(_INSTRUMENT_TAGS[[#This Row],[DESC1]])&amp; " " &amp;TRIM(_INSTRUMENT_TAGS[[#This Row],[DESC2]]) &amp; " " &amp; TRIM(_INSTRUMENT_TAGS[[#This Row],[DESC3]]))</f>
        <v>CHEMICAL FILLING PUMP 2 ISOLATOR</v>
      </c>
    </row>
    <row r="646" spans="1:11" x14ac:dyDescent="0.4">
      <c r="A646" s="280" t="s">
        <v>1382</v>
      </c>
      <c r="C646" s="280" t="s">
        <v>1383</v>
      </c>
      <c r="D646" s="281"/>
      <c r="E646" s="280" t="str">
        <f>_xlfn.CONCAT(_INSTRUMENT_TAGS[[#This Row],[INITIAL_TAG1]:[INITIAL_TAG2]])</f>
        <v>BB1EM670</v>
      </c>
      <c r="F646" s="280" t="str">
        <f>TRIM(UPPER( MID(_INSTRUMENT_TAGS[[#This Row],[INITIAL_DESC]],1,25)))</f>
        <v>BELT MAGNET</v>
      </c>
      <c r="G646" s="280" t="str">
        <f>TRIM(UPPER( MID(_INSTRUMENT_TAGS[[#This Row],[INITIAL_DESC]],26,25)))</f>
        <v/>
      </c>
      <c r="H646" s="280" t="str">
        <f xml:space="preserve"> TRIM(UPPER( MID(_INSTRUMENT_TAGS[[#This Row],[INITIAL_DESC]],51,25)))</f>
        <v/>
      </c>
      <c r="I646" s="281"/>
      <c r="J646" s="280" t="str">
        <f>_xlfn.CONCAT(_INSTRUMENT_TAGS[[#This Row],[INITIAL_TAG1]:[INITIAL_TAG2]])</f>
        <v>BB1EM670</v>
      </c>
      <c r="K646" s="280" t="str">
        <f>TRIM(TRIM(_INSTRUMENT_TAGS[[#This Row],[DESC1]])&amp; " " &amp;TRIM(_INSTRUMENT_TAGS[[#This Row],[DESC2]]) &amp; " " &amp; TRIM(_INSTRUMENT_TAGS[[#This Row],[DESC3]]))</f>
        <v>BELT MAGNET</v>
      </c>
    </row>
    <row r="647" spans="1:11" x14ac:dyDescent="0.4">
      <c r="A647" s="280" t="s">
        <v>1382</v>
      </c>
      <c r="B647" s="280" t="s">
        <v>2187</v>
      </c>
      <c r="C647" s="280" t="s">
        <v>2299</v>
      </c>
      <c r="D647" s="281"/>
      <c r="E647" s="280" t="str">
        <f>_xlfn.CONCAT(_INSTRUMENT_TAGS[[#This Row],[INITIAL_TAG1]:[INITIAL_TAG2]])</f>
        <v>BB1EM670_LOCAL_MODE</v>
      </c>
      <c r="F647" s="280" t="str">
        <f>TRIM(UPPER( MID(_INSTRUMENT_TAGS[[#This Row],[INITIAL_DESC]],1,25)))</f>
        <v>BELT MAGNET LOCAL_MODE</v>
      </c>
      <c r="G647" s="280" t="str">
        <f>TRIM(UPPER( MID(_INSTRUMENT_TAGS[[#This Row],[INITIAL_DESC]],26,25)))</f>
        <v/>
      </c>
      <c r="H647" s="280" t="str">
        <f xml:space="preserve"> TRIM(UPPER( MID(_INSTRUMENT_TAGS[[#This Row],[INITIAL_DESC]],51,25)))</f>
        <v/>
      </c>
      <c r="I647" s="281"/>
      <c r="J647" s="280" t="str">
        <f>_xlfn.CONCAT(_INSTRUMENT_TAGS[[#This Row],[INITIAL_TAG1]:[INITIAL_TAG2]])</f>
        <v>BB1EM670_LOCAL_MODE</v>
      </c>
      <c r="K647" s="280" t="str">
        <f>TRIM(TRIM(_INSTRUMENT_TAGS[[#This Row],[DESC1]])&amp; " " &amp;TRIM(_INSTRUMENT_TAGS[[#This Row],[DESC2]]) &amp; " " &amp; TRIM(_INSTRUMENT_TAGS[[#This Row],[DESC3]]))</f>
        <v>BELT MAGNET LOCAL_MODE</v>
      </c>
    </row>
    <row r="648" spans="1:11" x14ac:dyDescent="0.4">
      <c r="A648" s="280" t="s">
        <v>1382</v>
      </c>
      <c r="B648" s="280" t="s">
        <v>2189</v>
      </c>
      <c r="C648" s="280" t="s">
        <v>2300</v>
      </c>
      <c r="D648" s="281"/>
      <c r="E648" s="280" t="str">
        <f>_xlfn.CONCAT(_INSTRUMENT_TAGS[[#This Row],[INITIAL_TAG1]:[INITIAL_TAG2]])</f>
        <v>BB1EM670_LOCAL_RUN</v>
      </c>
      <c r="F648" s="280" t="str">
        <f>TRIM(UPPER( MID(_INSTRUMENT_TAGS[[#This Row],[INITIAL_DESC]],1,25)))</f>
        <v>BELT MAGNET LOCAL_RUN</v>
      </c>
      <c r="G648" s="280" t="str">
        <f>TRIM(UPPER( MID(_INSTRUMENT_TAGS[[#This Row],[INITIAL_DESC]],26,25)))</f>
        <v/>
      </c>
      <c r="H648" s="280" t="str">
        <f xml:space="preserve"> TRIM(UPPER( MID(_INSTRUMENT_TAGS[[#This Row],[INITIAL_DESC]],51,25)))</f>
        <v/>
      </c>
      <c r="I648" s="281"/>
      <c r="J648" s="280" t="str">
        <f>_xlfn.CONCAT(_INSTRUMENT_TAGS[[#This Row],[INITIAL_TAG1]:[INITIAL_TAG2]])</f>
        <v>BB1EM670_LOCAL_RUN</v>
      </c>
      <c r="K648" s="280" t="str">
        <f>TRIM(TRIM(_INSTRUMENT_TAGS[[#This Row],[DESC1]])&amp; " " &amp;TRIM(_INSTRUMENT_TAGS[[#This Row],[DESC2]]) &amp; " " &amp; TRIM(_INSTRUMENT_TAGS[[#This Row],[DESC3]]))</f>
        <v>BELT MAGNET LOCAL_RUN</v>
      </c>
    </row>
    <row r="649" spans="1:11" x14ac:dyDescent="0.4">
      <c r="A649" s="280" t="s">
        <v>1382</v>
      </c>
      <c r="B649" s="280" t="s">
        <v>2191</v>
      </c>
      <c r="C649" s="280" t="s">
        <v>2301</v>
      </c>
      <c r="D649" s="281"/>
      <c r="E649" s="280" t="str">
        <f>_xlfn.CONCAT(_INSTRUMENT_TAGS[[#This Row],[INITIAL_TAG1]:[INITIAL_TAG2]])</f>
        <v>BB1EM670_ISOLATOR</v>
      </c>
      <c r="F649" s="280" t="str">
        <f>TRIM(UPPER( MID(_INSTRUMENT_TAGS[[#This Row],[INITIAL_DESC]],1,25)))</f>
        <v>BELT MAGNET ISOLATOR</v>
      </c>
      <c r="G649" s="280" t="str">
        <f>TRIM(UPPER( MID(_INSTRUMENT_TAGS[[#This Row],[INITIAL_DESC]],26,25)))</f>
        <v/>
      </c>
      <c r="H649" s="280" t="str">
        <f xml:space="preserve"> TRIM(UPPER( MID(_INSTRUMENT_TAGS[[#This Row],[INITIAL_DESC]],51,25)))</f>
        <v/>
      </c>
      <c r="I649" s="281"/>
      <c r="J649" s="280" t="str">
        <f>_xlfn.CONCAT(_INSTRUMENT_TAGS[[#This Row],[INITIAL_TAG1]:[INITIAL_TAG2]])</f>
        <v>BB1EM670_ISOLATOR</v>
      </c>
      <c r="K649" s="280" t="str">
        <f>TRIM(TRIM(_INSTRUMENT_TAGS[[#This Row],[DESC1]])&amp; " " &amp;TRIM(_INSTRUMENT_TAGS[[#This Row],[DESC2]]) &amp; " " &amp; TRIM(_INSTRUMENT_TAGS[[#This Row],[DESC3]]))</f>
        <v>BELT MAGNET ISOLATOR</v>
      </c>
    </row>
    <row r="650" spans="1:11" x14ac:dyDescent="0.4">
      <c r="A650" s="280" t="s">
        <v>1463</v>
      </c>
      <c r="C650" s="280" t="s">
        <v>824</v>
      </c>
      <c r="D650" s="281"/>
      <c r="E650" s="280" t="str">
        <f>_xlfn.CONCAT(_INSTRUMENT_TAGS[[#This Row],[INITIAL_TAG1]:[INITIAL_TAG2]])</f>
        <v>BB1EM652</v>
      </c>
      <c r="F650" s="280" t="str">
        <f>TRIM(UPPER( MID(_INSTRUMENT_TAGS[[#This Row],[INITIAL_DESC]],1,25)))</f>
        <v>ROTATING FUEL SPREADER</v>
      </c>
      <c r="G650" s="280" t="str">
        <f>TRIM(UPPER( MID(_INSTRUMENT_TAGS[[#This Row],[INITIAL_DESC]],26,25)))</f>
        <v/>
      </c>
      <c r="H650" s="280" t="str">
        <f xml:space="preserve"> TRIM(UPPER( MID(_INSTRUMENT_TAGS[[#This Row],[INITIAL_DESC]],51,25)))</f>
        <v/>
      </c>
      <c r="I650" s="281"/>
      <c r="J650" s="280" t="str">
        <f>_xlfn.CONCAT(_INSTRUMENT_TAGS[[#This Row],[INITIAL_TAG1]:[INITIAL_TAG2]])</f>
        <v>BB1EM652</v>
      </c>
      <c r="K650" s="280" t="str">
        <f>TRIM(TRIM(_INSTRUMENT_TAGS[[#This Row],[DESC1]])&amp; " " &amp;TRIM(_INSTRUMENT_TAGS[[#This Row],[DESC2]]) &amp; " " &amp; TRIM(_INSTRUMENT_TAGS[[#This Row],[DESC3]]))</f>
        <v>ROTATING FUEL SPREADER</v>
      </c>
    </row>
    <row r="651" spans="1:11" x14ac:dyDescent="0.4">
      <c r="A651" s="280" t="s">
        <v>1463</v>
      </c>
      <c r="B651" s="280" t="s">
        <v>2187</v>
      </c>
      <c r="C651" s="280" t="s">
        <v>2302</v>
      </c>
      <c r="D651" s="281"/>
      <c r="E651" s="280" t="str">
        <f>_xlfn.CONCAT(_INSTRUMENT_TAGS[[#This Row],[INITIAL_TAG1]:[INITIAL_TAG2]])</f>
        <v>BB1EM652_LOCAL_MODE</v>
      </c>
      <c r="F651" s="280" t="str">
        <f>TRIM(UPPER( MID(_INSTRUMENT_TAGS[[#This Row],[INITIAL_DESC]],1,25)))</f>
        <v>ROTATING FUEL SPREADER</v>
      </c>
      <c r="G651" s="280" t="str">
        <f>TRIM(UPPER( MID(_INSTRUMENT_TAGS[[#This Row],[INITIAL_DESC]],26,25)))</f>
        <v>LOCAL_MODE</v>
      </c>
      <c r="H651" s="280" t="str">
        <f xml:space="preserve"> TRIM(UPPER( MID(_INSTRUMENT_TAGS[[#This Row],[INITIAL_DESC]],51,25)))</f>
        <v/>
      </c>
      <c r="I651" s="281"/>
      <c r="J651" s="280" t="str">
        <f>_xlfn.CONCAT(_INSTRUMENT_TAGS[[#This Row],[INITIAL_TAG1]:[INITIAL_TAG2]])</f>
        <v>BB1EM652_LOCAL_MODE</v>
      </c>
      <c r="K651" s="280" t="str">
        <f>TRIM(TRIM(_INSTRUMENT_TAGS[[#This Row],[DESC1]])&amp; " " &amp;TRIM(_INSTRUMENT_TAGS[[#This Row],[DESC2]]) &amp; " " &amp; TRIM(_INSTRUMENT_TAGS[[#This Row],[DESC3]]))</f>
        <v>ROTATING FUEL SPREADER LOCAL_MODE</v>
      </c>
    </row>
    <row r="652" spans="1:11" x14ac:dyDescent="0.4">
      <c r="A652" s="280" t="s">
        <v>1463</v>
      </c>
      <c r="B652" s="280" t="s">
        <v>2189</v>
      </c>
      <c r="C652" s="280" t="s">
        <v>2303</v>
      </c>
      <c r="D652" s="281"/>
      <c r="E652" s="280" t="str">
        <f>_xlfn.CONCAT(_INSTRUMENT_TAGS[[#This Row],[INITIAL_TAG1]:[INITIAL_TAG2]])</f>
        <v>BB1EM652_LOCAL_RUN</v>
      </c>
      <c r="F652" s="280" t="str">
        <f>TRIM(UPPER( MID(_INSTRUMENT_TAGS[[#This Row],[INITIAL_DESC]],1,25)))</f>
        <v>ROTATING FUEL SPREADER</v>
      </c>
      <c r="G652" s="280" t="str">
        <f>TRIM(UPPER( MID(_INSTRUMENT_TAGS[[#This Row],[INITIAL_DESC]],26,25)))</f>
        <v>LOCAL_RUN</v>
      </c>
      <c r="H652" s="280" t="str">
        <f xml:space="preserve"> TRIM(UPPER( MID(_INSTRUMENT_TAGS[[#This Row],[INITIAL_DESC]],51,25)))</f>
        <v/>
      </c>
      <c r="I652" s="281"/>
      <c r="J652" s="280" t="str">
        <f>_xlfn.CONCAT(_INSTRUMENT_TAGS[[#This Row],[INITIAL_TAG1]:[INITIAL_TAG2]])</f>
        <v>BB1EM652_LOCAL_RUN</v>
      </c>
      <c r="K652" s="280" t="str">
        <f>TRIM(TRIM(_INSTRUMENT_TAGS[[#This Row],[DESC1]])&amp; " " &amp;TRIM(_INSTRUMENT_TAGS[[#This Row],[DESC2]]) &amp; " " &amp; TRIM(_INSTRUMENT_TAGS[[#This Row],[DESC3]]))</f>
        <v>ROTATING FUEL SPREADER LOCAL_RUN</v>
      </c>
    </row>
    <row r="653" spans="1:11" x14ac:dyDescent="0.4">
      <c r="A653" s="280" t="s">
        <v>1463</v>
      </c>
      <c r="B653" s="280" t="s">
        <v>2191</v>
      </c>
      <c r="C653" s="280" t="s">
        <v>2304</v>
      </c>
      <c r="D653" s="281"/>
      <c r="E653" s="280" t="str">
        <f>_xlfn.CONCAT(_INSTRUMENT_TAGS[[#This Row],[INITIAL_TAG1]:[INITIAL_TAG2]])</f>
        <v>BB1EM652_ISOLATOR</v>
      </c>
      <c r="F653" s="280" t="str">
        <f>TRIM(UPPER( MID(_INSTRUMENT_TAGS[[#This Row],[INITIAL_DESC]],1,25)))</f>
        <v>ROTATING FUEL SPREADER</v>
      </c>
      <c r="G653" s="280" t="str">
        <f>TRIM(UPPER( MID(_INSTRUMENT_TAGS[[#This Row],[INITIAL_DESC]],26,25)))</f>
        <v>ISOLATOR</v>
      </c>
      <c r="H653" s="280" t="str">
        <f xml:space="preserve"> TRIM(UPPER( MID(_INSTRUMENT_TAGS[[#This Row],[INITIAL_DESC]],51,25)))</f>
        <v/>
      </c>
      <c r="I653" s="281"/>
      <c r="J653" s="280" t="str">
        <f>_xlfn.CONCAT(_INSTRUMENT_TAGS[[#This Row],[INITIAL_TAG1]:[INITIAL_TAG2]])</f>
        <v>BB1EM652_ISOLATOR</v>
      </c>
      <c r="K653" s="280" t="str">
        <f>TRIM(TRIM(_INSTRUMENT_TAGS[[#This Row],[DESC1]])&amp; " " &amp;TRIM(_INSTRUMENT_TAGS[[#This Row],[DESC2]]) &amp; " " &amp; TRIM(_INSTRUMENT_TAGS[[#This Row],[DESC3]]))</f>
        <v>ROTATING FUEL SPREADER ISOLATOR</v>
      </c>
    </row>
    <row r="654" spans="1:11" x14ac:dyDescent="0.4">
      <c r="A654" s="280" t="s">
        <v>344</v>
      </c>
      <c r="C654" s="280" t="s">
        <v>345</v>
      </c>
      <c r="D654" s="281"/>
      <c r="E654" s="280" t="str">
        <f>_xlfn.CONCAT(_INSTRUMENT_TAGS[[#This Row],[INITIAL_TAG1]:[INITIAL_TAG2]])</f>
        <v>BB1BL200</v>
      </c>
      <c r="F654" s="280" t="str">
        <f>TRIM(UPPER( MID(_INSTRUMENT_TAGS[[#This Row],[INITIAL_DESC]],1,25)))</f>
        <v>SOOTBLOWER 1</v>
      </c>
      <c r="G654" s="280" t="str">
        <f>TRIM(UPPER( MID(_INSTRUMENT_TAGS[[#This Row],[INITIAL_DESC]],26,25)))</f>
        <v/>
      </c>
      <c r="H654" s="280" t="str">
        <f xml:space="preserve"> TRIM(UPPER( MID(_INSTRUMENT_TAGS[[#This Row],[INITIAL_DESC]],51,25)))</f>
        <v/>
      </c>
      <c r="I654" s="281"/>
      <c r="J654" s="280" t="str">
        <f>_xlfn.CONCAT(_INSTRUMENT_TAGS[[#This Row],[INITIAL_TAG1]:[INITIAL_TAG2]])</f>
        <v>BB1BL200</v>
      </c>
      <c r="K654" s="280" t="str">
        <f>TRIM(TRIM(_INSTRUMENT_TAGS[[#This Row],[DESC1]])&amp; " " &amp;TRIM(_INSTRUMENT_TAGS[[#This Row],[DESC2]]) &amp; " " &amp; TRIM(_INSTRUMENT_TAGS[[#This Row],[DESC3]]))</f>
        <v>SOOTBLOWER 1</v>
      </c>
    </row>
    <row r="655" spans="1:11" x14ac:dyDescent="0.4">
      <c r="A655" s="280" t="s">
        <v>344</v>
      </c>
      <c r="B655" s="280" t="s">
        <v>2191</v>
      </c>
      <c r="C655" s="280" t="s">
        <v>2305</v>
      </c>
      <c r="D655" s="281"/>
      <c r="E655" s="280" t="str">
        <f>_xlfn.CONCAT(_INSTRUMENT_TAGS[[#This Row],[INITIAL_TAG1]:[INITIAL_TAG2]])</f>
        <v>BB1BL200_ISOLATOR</v>
      </c>
      <c r="F655" s="280" t="str">
        <f>TRIM(UPPER( MID(_INSTRUMENT_TAGS[[#This Row],[INITIAL_DESC]],1,25)))</f>
        <v>SOOTBLOWER 1 ISOLATOR</v>
      </c>
      <c r="G655" s="280" t="str">
        <f>TRIM(UPPER( MID(_INSTRUMENT_TAGS[[#This Row],[INITIAL_DESC]],26,25)))</f>
        <v/>
      </c>
      <c r="H655" s="280" t="str">
        <f xml:space="preserve"> TRIM(UPPER( MID(_INSTRUMENT_TAGS[[#This Row],[INITIAL_DESC]],51,25)))</f>
        <v/>
      </c>
      <c r="I655" s="281"/>
      <c r="J655" s="280" t="str">
        <f>_xlfn.CONCAT(_INSTRUMENT_TAGS[[#This Row],[INITIAL_TAG1]:[INITIAL_TAG2]])</f>
        <v>BB1BL200_ISOLATOR</v>
      </c>
      <c r="K655" s="280" t="str">
        <f>TRIM(TRIM(_INSTRUMENT_TAGS[[#This Row],[DESC1]])&amp; " " &amp;TRIM(_INSTRUMENT_TAGS[[#This Row],[DESC2]]) &amp; " " &amp; TRIM(_INSTRUMENT_TAGS[[#This Row],[DESC3]]))</f>
        <v>SOOTBLOWER 1 ISOLATOR</v>
      </c>
    </row>
    <row r="656" spans="1:11" x14ac:dyDescent="0.4">
      <c r="A656" s="280" t="s">
        <v>350</v>
      </c>
      <c r="C656" s="280" t="s">
        <v>351</v>
      </c>
      <c r="D656" s="281"/>
      <c r="E656" s="280" t="str">
        <f>_xlfn.CONCAT(_INSTRUMENT_TAGS[[#This Row],[INITIAL_TAG1]:[INITIAL_TAG2]])</f>
        <v>BB1BL201</v>
      </c>
      <c r="F656" s="280" t="str">
        <f>TRIM(UPPER( MID(_INSTRUMENT_TAGS[[#This Row],[INITIAL_DESC]],1,25)))</f>
        <v>SOOTBLOWER 2</v>
      </c>
      <c r="G656" s="280" t="str">
        <f>TRIM(UPPER( MID(_INSTRUMENT_TAGS[[#This Row],[INITIAL_DESC]],26,25)))</f>
        <v/>
      </c>
      <c r="H656" s="280" t="str">
        <f xml:space="preserve"> TRIM(UPPER( MID(_INSTRUMENT_TAGS[[#This Row],[INITIAL_DESC]],51,25)))</f>
        <v/>
      </c>
      <c r="I656" s="281"/>
      <c r="J656" s="280" t="str">
        <f>_xlfn.CONCAT(_INSTRUMENT_TAGS[[#This Row],[INITIAL_TAG1]:[INITIAL_TAG2]])</f>
        <v>BB1BL201</v>
      </c>
      <c r="K656" s="280" t="str">
        <f>TRIM(TRIM(_INSTRUMENT_TAGS[[#This Row],[DESC1]])&amp; " " &amp;TRIM(_INSTRUMENT_TAGS[[#This Row],[DESC2]]) &amp; " " &amp; TRIM(_INSTRUMENT_TAGS[[#This Row],[DESC3]]))</f>
        <v>SOOTBLOWER 2</v>
      </c>
    </row>
    <row r="657" spans="1:11" x14ac:dyDescent="0.4">
      <c r="A657" s="280" t="s">
        <v>350</v>
      </c>
      <c r="B657" s="280" t="s">
        <v>2191</v>
      </c>
      <c r="C657" s="280" t="s">
        <v>2306</v>
      </c>
      <c r="D657" s="281"/>
      <c r="E657" s="280" t="str">
        <f>_xlfn.CONCAT(_INSTRUMENT_TAGS[[#This Row],[INITIAL_TAG1]:[INITIAL_TAG2]])</f>
        <v>BB1BL201_ISOLATOR</v>
      </c>
      <c r="F657" s="280" t="str">
        <f>TRIM(UPPER( MID(_INSTRUMENT_TAGS[[#This Row],[INITIAL_DESC]],1,25)))</f>
        <v>SOOTBLOWER 2 ISOLATOR</v>
      </c>
      <c r="G657" s="280" t="str">
        <f>TRIM(UPPER( MID(_INSTRUMENT_TAGS[[#This Row],[INITIAL_DESC]],26,25)))</f>
        <v/>
      </c>
      <c r="H657" s="280" t="str">
        <f xml:space="preserve"> TRIM(UPPER( MID(_INSTRUMENT_TAGS[[#This Row],[INITIAL_DESC]],51,25)))</f>
        <v/>
      </c>
      <c r="I657" s="281"/>
      <c r="J657" s="280" t="str">
        <f>_xlfn.CONCAT(_INSTRUMENT_TAGS[[#This Row],[INITIAL_TAG1]:[INITIAL_TAG2]])</f>
        <v>BB1BL201_ISOLATOR</v>
      </c>
      <c r="K657" s="280" t="str">
        <f>TRIM(TRIM(_INSTRUMENT_TAGS[[#This Row],[DESC1]])&amp; " " &amp;TRIM(_INSTRUMENT_TAGS[[#This Row],[DESC2]]) &amp; " " &amp; TRIM(_INSTRUMENT_TAGS[[#This Row],[DESC3]]))</f>
        <v>SOOTBLOWER 2 ISOLATOR</v>
      </c>
    </row>
    <row r="658" spans="1:11" x14ac:dyDescent="0.4">
      <c r="A658" s="280" t="s">
        <v>352</v>
      </c>
      <c r="C658" s="280" t="s">
        <v>353</v>
      </c>
      <c r="D658" s="281"/>
      <c r="E658" s="280" t="str">
        <f>_xlfn.CONCAT(_INSTRUMENT_TAGS[[#This Row],[INITIAL_TAG1]:[INITIAL_TAG2]])</f>
        <v>BB1BL202</v>
      </c>
      <c r="F658" s="280" t="str">
        <f>TRIM(UPPER( MID(_INSTRUMENT_TAGS[[#This Row],[INITIAL_DESC]],1,25)))</f>
        <v>SOOTBLOWER 3</v>
      </c>
      <c r="G658" s="280" t="str">
        <f>TRIM(UPPER( MID(_INSTRUMENT_TAGS[[#This Row],[INITIAL_DESC]],26,25)))</f>
        <v/>
      </c>
      <c r="H658" s="280" t="str">
        <f xml:space="preserve"> TRIM(UPPER( MID(_INSTRUMENT_TAGS[[#This Row],[INITIAL_DESC]],51,25)))</f>
        <v/>
      </c>
      <c r="I658" s="281"/>
      <c r="J658" s="280" t="str">
        <f>_xlfn.CONCAT(_INSTRUMENT_TAGS[[#This Row],[INITIAL_TAG1]:[INITIAL_TAG2]])</f>
        <v>BB1BL202</v>
      </c>
      <c r="K658" s="280" t="str">
        <f>TRIM(TRIM(_INSTRUMENT_TAGS[[#This Row],[DESC1]])&amp; " " &amp;TRIM(_INSTRUMENT_TAGS[[#This Row],[DESC2]]) &amp; " " &amp; TRIM(_INSTRUMENT_TAGS[[#This Row],[DESC3]]))</f>
        <v>SOOTBLOWER 3</v>
      </c>
    </row>
    <row r="659" spans="1:11" x14ac:dyDescent="0.4">
      <c r="A659" s="280" t="s">
        <v>352</v>
      </c>
      <c r="B659" s="280" t="s">
        <v>2191</v>
      </c>
      <c r="C659" s="280" t="s">
        <v>2307</v>
      </c>
      <c r="D659" s="281"/>
      <c r="E659" s="280" t="str">
        <f>_xlfn.CONCAT(_INSTRUMENT_TAGS[[#This Row],[INITIAL_TAG1]:[INITIAL_TAG2]])</f>
        <v>BB1BL202_ISOLATOR</v>
      </c>
      <c r="F659" s="280" t="str">
        <f>TRIM(UPPER( MID(_INSTRUMENT_TAGS[[#This Row],[INITIAL_DESC]],1,25)))</f>
        <v>SOOTBLOWER 3 ISOLATOR</v>
      </c>
      <c r="G659" s="280" t="str">
        <f>TRIM(UPPER( MID(_INSTRUMENT_TAGS[[#This Row],[INITIAL_DESC]],26,25)))</f>
        <v/>
      </c>
      <c r="H659" s="280" t="str">
        <f xml:space="preserve"> TRIM(UPPER( MID(_INSTRUMENT_TAGS[[#This Row],[INITIAL_DESC]],51,25)))</f>
        <v/>
      </c>
      <c r="I659" s="281"/>
      <c r="J659" s="280" t="str">
        <f>_xlfn.CONCAT(_INSTRUMENT_TAGS[[#This Row],[INITIAL_TAG1]:[INITIAL_TAG2]])</f>
        <v>BB1BL202_ISOLATOR</v>
      </c>
      <c r="K659" s="280" t="str">
        <f>TRIM(TRIM(_INSTRUMENT_TAGS[[#This Row],[DESC1]])&amp; " " &amp;TRIM(_INSTRUMENT_TAGS[[#This Row],[DESC2]]) &amp; " " &amp; TRIM(_INSTRUMENT_TAGS[[#This Row],[DESC3]]))</f>
        <v>SOOTBLOWER 3 ISOLATOR</v>
      </c>
    </row>
    <row r="660" spans="1:11" x14ac:dyDescent="0.4">
      <c r="A660" s="280" t="s">
        <v>354</v>
      </c>
      <c r="C660" s="280" t="s">
        <v>355</v>
      </c>
      <c r="D660" s="281"/>
      <c r="E660" s="280" t="str">
        <f>_xlfn.CONCAT(_INSTRUMENT_TAGS[[#This Row],[INITIAL_TAG1]:[INITIAL_TAG2]])</f>
        <v>BB1BL203</v>
      </c>
      <c r="F660" s="280" t="str">
        <f>TRIM(UPPER( MID(_INSTRUMENT_TAGS[[#This Row],[INITIAL_DESC]],1,25)))</f>
        <v>SOOTBLOWER 4</v>
      </c>
      <c r="G660" s="280" t="str">
        <f>TRIM(UPPER( MID(_INSTRUMENT_TAGS[[#This Row],[INITIAL_DESC]],26,25)))</f>
        <v/>
      </c>
      <c r="H660" s="280" t="str">
        <f xml:space="preserve"> TRIM(UPPER( MID(_INSTRUMENT_TAGS[[#This Row],[INITIAL_DESC]],51,25)))</f>
        <v/>
      </c>
      <c r="I660" s="281"/>
      <c r="J660" s="280" t="str">
        <f>_xlfn.CONCAT(_INSTRUMENT_TAGS[[#This Row],[INITIAL_TAG1]:[INITIAL_TAG2]])</f>
        <v>BB1BL203</v>
      </c>
      <c r="K660" s="280" t="str">
        <f>TRIM(TRIM(_INSTRUMENT_TAGS[[#This Row],[DESC1]])&amp; " " &amp;TRIM(_INSTRUMENT_TAGS[[#This Row],[DESC2]]) &amp; " " &amp; TRIM(_INSTRUMENT_TAGS[[#This Row],[DESC3]]))</f>
        <v>SOOTBLOWER 4</v>
      </c>
    </row>
    <row r="661" spans="1:11" x14ac:dyDescent="0.4">
      <c r="A661" s="280" t="s">
        <v>354</v>
      </c>
      <c r="B661" s="280" t="s">
        <v>2191</v>
      </c>
      <c r="C661" s="280" t="s">
        <v>2308</v>
      </c>
      <c r="D661" s="281"/>
      <c r="E661" s="280" t="str">
        <f>_xlfn.CONCAT(_INSTRUMENT_TAGS[[#This Row],[INITIAL_TAG1]:[INITIAL_TAG2]])</f>
        <v>BB1BL203_ISOLATOR</v>
      </c>
      <c r="F661" s="280" t="str">
        <f>TRIM(UPPER( MID(_INSTRUMENT_TAGS[[#This Row],[INITIAL_DESC]],1,25)))</f>
        <v>SOOTBLOWER 4 ISOLATOR</v>
      </c>
      <c r="G661" s="280" t="str">
        <f>TRIM(UPPER( MID(_INSTRUMENT_TAGS[[#This Row],[INITIAL_DESC]],26,25)))</f>
        <v/>
      </c>
      <c r="H661" s="280" t="str">
        <f xml:space="preserve"> TRIM(UPPER( MID(_INSTRUMENT_TAGS[[#This Row],[INITIAL_DESC]],51,25)))</f>
        <v/>
      </c>
      <c r="I661" s="281"/>
      <c r="J661" s="280" t="str">
        <f>_xlfn.CONCAT(_INSTRUMENT_TAGS[[#This Row],[INITIAL_TAG1]:[INITIAL_TAG2]])</f>
        <v>BB1BL203_ISOLATOR</v>
      </c>
      <c r="K661" s="280" t="str">
        <f>TRIM(TRIM(_INSTRUMENT_TAGS[[#This Row],[DESC1]])&amp; " " &amp;TRIM(_INSTRUMENT_TAGS[[#This Row],[DESC2]]) &amp; " " &amp; TRIM(_INSTRUMENT_TAGS[[#This Row],[DESC3]]))</f>
        <v>SOOTBLOWER 4 ISOLATOR</v>
      </c>
    </row>
    <row r="662" spans="1:11" x14ac:dyDescent="0.4">
      <c r="A662" s="280" t="s">
        <v>356</v>
      </c>
      <c r="C662" s="280" t="s">
        <v>1236</v>
      </c>
      <c r="D662" s="281"/>
      <c r="E662" s="280" t="str">
        <f>_xlfn.CONCAT(_INSTRUMENT_TAGS[[#This Row],[INITIAL_TAG1]:[INITIAL_TAG2]])</f>
        <v>BB1BL204</v>
      </c>
      <c r="F662" s="280" t="str">
        <f>TRIM(UPPER( MID(_INSTRUMENT_TAGS[[#This Row],[INITIAL_DESC]],1,25)))</f>
        <v>SOOTBLOWER 5</v>
      </c>
      <c r="G662" s="280" t="str">
        <f>TRIM(UPPER( MID(_INSTRUMENT_TAGS[[#This Row],[INITIAL_DESC]],26,25)))</f>
        <v/>
      </c>
      <c r="H662" s="280" t="str">
        <f xml:space="preserve"> TRIM(UPPER( MID(_INSTRUMENT_TAGS[[#This Row],[INITIAL_DESC]],51,25)))</f>
        <v/>
      </c>
      <c r="I662" s="281"/>
      <c r="J662" s="280" t="str">
        <f>_xlfn.CONCAT(_INSTRUMENT_TAGS[[#This Row],[INITIAL_TAG1]:[INITIAL_TAG2]])</f>
        <v>BB1BL204</v>
      </c>
      <c r="K662" s="280" t="str">
        <f>TRIM(TRIM(_INSTRUMENT_TAGS[[#This Row],[DESC1]])&amp; " " &amp;TRIM(_INSTRUMENT_TAGS[[#This Row],[DESC2]]) &amp; " " &amp; TRIM(_INSTRUMENT_TAGS[[#This Row],[DESC3]]))</f>
        <v>SOOTBLOWER 5</v>
      </c>
    </row>
    <row r="663" spans="1:11" x14ac:dyDescent="0.4">
      <c r="A663" s="280" t="s">
        <v>356</v>
      </c>
      <c r="B663" s="280" t="s">
        <v>2191</v>
      </c>
      <c r="C663" s="280" t="s">
        <v>2309</v>
      </c>
      <c r="D663" s="281"/>
      <c r="E663" s="280" t="str">
        <f>_xlfn.CONCAT(_INSTRUMENT_TAGS[[#This Row],[INITIAL_TAG1]:[INITIAL_TAG2]])</f>
        <v>BB1BL204_ISOLATOR</v>
      </c>
      <c r="F663" s="280" t="str">
        <f>TRIM(UPPER( MID(_INSTRUMENT_TAGS[[#This Row],[INITIAL_DESC]],1,25)))</f>
        <v>SOOTBLOWER 5 ISOLATOR</v>
      </c>
      <c r="G663" s="280" t="str">
        <f>TRIM(UPPER( MID(_INSTRUMENT_TAGS[[#This Row],[INITIAL_DESC]],26,25)))</f>
        <v/>
      </c>
      <c r="H663" s="280" t="str">
        <f xml:space="preserve"> TRIM(UPPER( MID(_INSTRUMENT_TAGS[[#This Row],[INITIAL_DESC]],51,25)))</f>
        <v/>
      </c>
      <c r="I663" s="281"/>
      <c r="J663" s="280" t="str">
        <f>_xlfn.CONCAT(_INSTRUMENT_TAGS[[#This Row],[INITIAL_TAG1]:[INITIAL_TAG2]])</f>
        <v>BB1BL204_ISOLATOR</v>
      </c>
      <c r="K663" s="280" t="str">
        <f>TRIM(TRIM(_INSTRUMENT_TAGS[[#This Row],[DESC1]])&amp; " " &amp;TRIM(_INSTRUMENT_TAGS[[#This Row],[DESC2]]) &amp; " " &amp; TRIM(_INSTRUMENT_TAGS[[#This Row],[DESC3]]))</f>
        <v>SOOTBLOWER 5 ISOLATOR</v>
      </c>
    </row>
    <row r="664" spans="1:11" x14ac:dyDescent="0.4">
      <c r="A664" s="280" t="s">
        <v>358</v>
      </c>
      <c r="C664" s="280" t="s">
        <v>357</v>
      </c>
      <c r="D664" s="281"/>
      <c r="E664" s="280" t="str">
        <f>_xlfn.CONCAT(_INSTRUMENT_TAGS[[#This Row],[INITIAL_TAG1]:[INITIAL_TAG2]])</f>
        <v>BB1BL205</v>
      </c>
      <c r="F664" s="280" t="str">
        <f>TRIM(UPPER( MID(_INSTRUMENT_TAGS[[#This Row],[INITIAL_DESC]],1,25)))</f>
        <v>SOOTBLOWER 6</v>
      </c>
      <c r="G664" s="280" t="str">
        <f>TRIM(UPPER( MID(_INSTRUMENT_TAGS[[#This Row],[INITIAL_DESC]],26,25)))</f>
        <v/>
      </c>
      <c r="H664" s="280" t="str">
        <f xml:space="preserve"> TRIM(UPPER( MID(_INSTRUMENT_TAGS[[#This Row],[INITIAL_DESC]],51,25)))</f>
        <v/>
      </c>
      <c r="I664" s="281"/>
      <c r="J664" s="280" t="str">
        <f>_xlfn.CONCAT(_INSTRUMENT_TAGS[[#This Row],[INITIAL_TAG1]:[INITIAL_TAG2]])</f>
        <v>BB1BL205</v>
      </c>
      <c r="K664" s="280" t="str">
        <f>TRIM(TRIM(_INSTRUMENT_TAGS[[#This Row],[DESC1]])&amp; " " &amp;TRIM(_INSTRUMENT_TAGS[[#This Row],[DESC2]]) &amp; " " &amp; TRIM(_INSTRUMENT_TAGS[[#This Row],[DESC3]]))</f>
        <v>SOOTBLOWER 6</v>
      </c>
    </row>
    <row r="665" spans="1:11" x14ac:dyDescent="0.4">
      <c r="A665" s="280" t="s">
        <v>358</v>
      </c>
      <c r="B665" s="280" t="s">
        <v>2191</v>
      </c>
      <c r="C665" s="280" t="s">
        <v>2310</v>
      </c>
      <c r="D665" s="281"/>
      <c r="E665" s="280" t="str">
        <f>_xlfn.CONCAT(_INSTRUMENT_TAGS[[#This Row],[INITIAL_TAG1]:[INITIAL_TAG2]])</f>
        <v>BB1BL205_ISOLATOR</v>
      </c>
      <c r="F665" s="280" t="str">
        <f>TRIM(UPPER( MID(_INSTRUMENT_TAGS[[#This Row],[INITIAL_DESC]],1,25)))</f>
        <v>SOOTBLOWER 6 ISOLATOR</v>
      </c>
      <c r="G665" s="280" t="str">
        <f>TRIM(UPPER( MID(_INSTRUMENT_TAGS[[#This Row],[INITIAL_DESC]],26,25)))</f>
        <v/>
      </c>
      <c r="H665" s="280" t="str">
        <f xml:space="preserve"> TRIM(UPPER( MID(_INSTRUMENT_TAGS[[#This Row],[INITIAL_DESC]],51,25)))</f>
        <v/>
      </c>
      <c r="I665" s="281"/>
      <c r="J665" s="280" t="str">
        <f>_xlfn.CONCAT(_INSTRUMENT_TAGS[[#This Row],[INITIAL_TAG1]:[INITIAL_TAG2]])</f>
        <v>BB1BL205_ISOLATOR</v>
      </c>
      <c r="K665" s="280" t="str">
        <f>TRIM(TRIM(_INSTRUMENT_TAGS[[#This Row],[DESC1]])&amp; " " &amp;TRIM(_INSTRUMENT_TAGS[[#This Row],[DESC2]]) &amp; " " &amp; TRIM(_INSTRUMENT_TAGS[[#This Row],[DESC3]]))</f>
        <v>SOOTBLOWER 6 ISOLATOR</v>
      </c>
    </row>
    <row r="666" spans="1:11" x14ac:dyDescent="0.4">
      <c r="A666" s="280" t="s">
        <v>360</v>
      </c>
      <c r="C666" s="280" t="s">
        <v>359</v>
      </c>
      <c r="D666" s="281"/>
      <c r="E666" s="280" t="str">
        <f>_xlfn.CONCAT(_INSTRUMENT_TAGS[[#This Row],[INITIAL_TAG1]:[INITIAL_TAG2]])</f>
        <v>BB1BL206</v>
      </c>
      <c r="F666" s="280" t="str">
        <f>TRIM(UPPER( MID(_INSTRUMENT_TAGS[[#This Row],[INITIAL_DESC]],1,25)))</f>
        <v>SOOTBLOWER 7</v>
      </c>
      <c r="G666" s="280" t="str">
        <f>TRIM(UPPER( MID(_INSTRUMENT_TAGS[[#This Row],[INITIAL_DESC]],26,25)))</f>
        <v/>
      </c>
      <c r="H666" s="280" t="str">
        <f xml:space="preserve"> TRIM(UPPER( MID(_INSTRUMENT_TAGS[[#This Row],[INITIAL_DESC]],51,25)))</f>
        <v/>
      </c>
      <c r="I666" s="281"/>
      <c r="J666" s="280" t="str">
        <f>_xlfn.CONCAT(_INSTRUMENT_TAGS[[#This Row],[INITIAL_TAG1]:[INITIAL_TAG2]])</f>
        <v>BB1BL206</v>
      </c>
      <c r="K666" s="280" t="str">
        <f>TRIM(TRIM(_INSTRUMENT_TAGS[[#This Row],[DESC1]])&amp; " " &amp;TRIM(_INSTRUMENT_TAGS[[#This Row],[DESC2]]) &amp; " " &amp; TRIM(_INSTRUMENT_TAGS[[#This Row],[DESC3]]))</f>
        <v>SOOTBLOWER 7</v>
      </c>
    </row>
    <row r="667" spans="1:11" x14ac:dyDescent="0.4">
      <c r="A667" s="280" t="s">
        <v>360</v>
      </c>
      <c r="B667" s="280" t="s">
        <v>2191</v>
      </c>
      <c r="C667" s="280" t="s">
        <v>2311</v>
      </c>
      <c r="D667" s="281"/>
      <c r="E667" s="280" t="str">
        <f>_xlfn.CONCAT(_INSTRUMENT_TAGS[[#This Row],[INITIAL_TAG1]:[INITIAL_TAG2]])</f>
        <v>BB1BL206_ISOLATOR</v>
      </c>
      <c r="F667" s="280" t="str">
        <f>TRIM(UPPER( MID(_INSTRUMENT_TAGS[[#This Row],[INITIAL_DESC]],1,25)))</f>
        <v>SOOTBLOWER 7 ISOLATOR</v>
      </c>
      <c r="G667" s="280" t="str">
        <f>TRIM(UPPER( MID(_INSTRUMENT_TAGS[[#This Row],[INITIAL_DESC]],26,25)))</f>
        <v/>
      </c>
      <c r="H667" s="280" t="str">
        <f xml:space="preserve"> TRIM(UPPER( MID(_INSTRUMENT_TAGS[[#This Row],[INITIAL_DESC]],51,25)))</f>
        <v/>
      </c>
      <c r="I667" s="281"/>
      <c r="J667" s="280" t="str">
        <f>_xlfn.CONCAT(_INSTRUMENT_TAGS[[#This Row],[INITIAL_TAG1]:[INITIAL_TAG2]])</f>
        <v>BB1BL206_ISOLATOR</v>
      </c>
      <c r="K667" s="280" t="str">
        <f>TRIM(TRIM(_INSTRUMENT_TAGS[[#This Row],[DESC1]])&amp; " " &amp;TRIM(_INSTRUMENT_TAGS[[#This Row],[DESC2]]) &amp; " " &amp; TRIM(_INSTRUMENT_TAGS[[#This Row],[DESC3]]))</f>
        <v>SOOTBLOWER 7 ISOLATOR</v>
      </c>
    </row>
    <row r="668" spans="1:11" x14ac:dyDescent="0.4">
      <c r="A668" s="280" t="s">
        <v>968</v>
      </c>
      <c r="C668" s="280" t="s">
        <v>969</v>
      </c>
      <c r="D668" s="281"/>
      <c r="E668" s="280" t="str">
        <f>_xlfn.CONCAT(_INSTRUMENT_TAGS[[#This Row],[INITIAL_TAG1]:[INITIAL_TAG2]])</f>
        <v>BB1EM815</v>
      </c>
      <c r="F668" s="280" t="str">
        <f>TRIM(UPPER( MID(_INSTRUMENT_TAGS[[#This Row],[INITIAL_DESC]],1,25)))</f>
        <v>FLY ASH CONTAINER SCREW</v>
      </c>
      <c r="G668" s="280" t="str">
        <f>TRIM(UPPER( MID(_INSTRUMENT_TAGS[[#This Row],[INITIAL_DESC]],26,25)))</f>
        <v/>
      </c>
      <c r="H668" s="280" t="str">
        <f xml:space="preserve"> TRIM(UPPER( MID(_INSTRUMENT_TAGS[[#This Row],[INITIAL_DESC]],51,25)))</f>
        <v/>
      </c>
      <c r="I668" s="281"/>
      <c r="J668" s="280" t="str">
        <f>_xlfn.CONCAT(_INSTRUMENT_TAGS[[#This Row],[INITIAL_TAG1]:[INITIAL_TAG2]])</f>
        <v>BB1EM815</v>
      </c>
      <c r="K668" s="280" t="str">
        <f>TRIM(TRIM(_INSTRUMENT_TAGS[[#This Row],[DESC1]])&amp; " " &amp;TRIM(_INSTRUMENT_TAGS[[#This Row],[DESC2]]) &amp; " " &amp; TRIM(_INSTRUMENT_TAGS[[#This Row],[DESC3]]))</f>
        <v>FLY ASH CONTAINER SCREW</v>
      </c>
    </row>
    <row r="669" spans="1:11" x14ac:dyDescent="0.4">
      <c r="A669" s="280" t="s">
        <v>968</v>
      </c>
      <c r="B669" s="280" t="s">
        <v>2191</v>
      </c>
      <c r="C669" s="280" t="s">
        <v>2312</v>
      </c>
      <c r="D669" s="281"/>
      <c r="E669" s="280" t="str">
        <f>_xlfn.CONCAT(_INSTRUMENT_TAGS[[#This Row],[INITIAL_TAG1]:[INITIAL_TAG2]])</f>
        <v>BB1EM815_ISOLATOR</v>
      </c>
      <c r="F669" s="280" t="str">
        <f>TRIM(UPPER( MID(_INSTRUMENT_TAGS[[#This Row],[INITIAL_DESC]],1,25)))</f>
        <v>FLY ASH CONTAINER SCREW I</v>
      </c>
      <c r="G669" s="280" t="str">
        <f>TRIM(UPPER( MID(_INSTRUMENT_TAGS[[#This Row],[INITIAL_DESC]],26,25)))</f>
        <v>SOLATOR</v>
      </c>
      <c r="H669" s="280" t="str">
        <f xml:space="preserve"> TRIM(UPPER( MID(_INSTRUMENT_TAGS[[#This Row],[INITIAL_DESC]],51,25)))</f>
        <v/>
      </c>
      <c r="I669" s="281"/>
      <c r="J669" s="280" t="str">
        <f>_xlfn.CONCAT(_INSTRUMENT_TAGS[[#This Row],[INITIAL_TAG1]:[INITIAL_TAG2]])</f>
        <v>BB1EM815_ISOLATOR</v>
      </c>
      <c r="K669" s="280" t="str">
        <f>TRIM(TRIM(_INSTRUMENT_TAGS[[#This Row],[DESC1]])&amp; " " &amp;TRIM(_INSTRUMENT_TAGS[[#This Row],[DESC2]]) &amp; " " &amp; TRIM(_INSTRUMENT_TAGS[[#This Row],[DESC3]]))</f>
        <v>FLY ASH CONTAINER SCREW I SOLATOR</v>
      </c>
    </row>
    <row r="670" spans="1:11" x14ac:dyDescent="0.4">
      <c r="A670" s="280" t="s">
        <v>1525</v>
      </c>
      <c r="C670" s="280" t="s">
        <v>1119</v>
      </c>
      <c r="D670" s="281"/>
      <c r="E670" s="280" t="str">
        <f>_xlfn.CONCAT(_INSTRUMENT_TAGS[[#This Row],[INITIAL_TAG1]:[INITIAL_TAG2]])</f>
        <v>BB1EM855</v>
      </c>
      <c r="F670" s="280" t="str">
        <f>TRIM(UPPER( MID(_INSTRUMENT_TAGS[[#This Row],[INITIAL_DESC]],1,25)))</f>
        <v>ASH CONTAINER SCREW</v>
      </c>
      <c r="G670" s="280" t="str">
        <f>TRIM(UPPER( MID(_INSTRUMENT_TAGS[[#This Row],[INITIAL_DESC]],26,25)))</f>
        <v/>
      </c>
      <c r="H670" s="280" t="str">
        <f xml:space="preserve"> TRIM(UPPER( MID(_INSTRUMENT_TAGS[[#This Row],[INITIAL_DESC]],51,25)))</f>
        <v/>
      </c>
      <c r="I670" s="281"/>
      <c r="J670" s="280" t="str">
        <f>_xlfn.CONCAT(_INSTRUMENT_TAGS[[#This Row],[INITIAL_TAG1]:[INITIAL_TAG2]])</f>
        <v>BB1EM855</v>
      </c>
      <c r="K670" s="280" t="str">
        <f>TRIM(TRIM(_INSTRUMENT_TAGS[[#This Row],[DESC1]])&amp; " " &amp;TRIM(_INSTRUMENT_TAGS[[#This Row],[DESC2]]) &amp; " " &amp; TRIM(_INSTRUMENT_TAGS[[#This Row],[DESC3]]))</f>
        <v>ASH CONTAINER SCREW</v>
      </c>
    </row>
    <row r="671" spans="1:11" x14ac:dyDescent="0.4">
      <c r="A671" s="280" t="s">
        <v>1525</v>
      </c>
      <c r="B671" s="280" t="s">
        <v>2191</v>
      </c>
      <c r="C671" s="280" t="s">
        <v>2313</v>
      </c>
      <c r="D671" s="281"/>
      <c r="E671" s="280" t="str">
        <f>_xlfn.CONCAT(_INSTRUMENT_TAGS[[#This Row],[INITIAL_TAG1]:[INITIAL_TAG2]])</f>
        <v>BB1EM855_ISOLATOR</v>
      </c>
      <c r="F671" s="280" t="str">
        <f>TRIM(UPPER( MID(_INSTRUMENT_TAGS[[#This Row],[INITIAL_DESC]],1,25)))</f>
        <v>ASH CONTAINER SCREW ISOLA</v>
      </c>
      <c r="G671" s="280" t="str">
        <f>TRIM(UPPER( MID(_INSTRUMENT_TAGS[[#This Row],[INITIAL_DESC]],26,25)))</f>
        <v>TOR</v>
      </c>
      <c r="H671" s="280" t="str">
        <f xml:space="preserve"> TRIM(UPPER( MID(_INSTRUMENT_TAGS[[#This Row],[INITIAL_DESC]],51,25)))</f>
        <v/>
      </c>
      <c r="I671" s="281"/>
      <c r="J671" s="280" t="str">
        <f>_xlfn.CONCAT(_INSTRUMENT_TAGS[[#This Row],[INITIAL_TAG1]:[INITIAL_TAG2]])</f>
        <v>BB1EM855_ISOLATOR</v>
      </c>
      <c r="K671" s="280" t="str">
        <f>TRIM(TRIM(_INSTRUMENT_TAGS[[#This Row],[DESC1]])&amp; " " &amp;TRIM(_INSTRUMENT_TAGS[[#This Row],[DESC2]]) &amp; " " &amp; TRIM(_INSTRUMENT_TAGS[[#This Row],[DESC3]]))</f>
        <v>ASH CONTAINER SCREW ISOLA TOR</v>
      </c>
    </row>
    <row r="672" spans="1:11" x14ac:dyDescent="0.4">
      <c r="A672" s="280" t="s">
        <v>1095</v>
      </c>
      <c r="C672" s="280" t="s">
        <v>1096</v>
      </c>
      <c r="D672" s="281"/>
      <c r="E672" s="280" t="str">
        <f>_xlfn.CONCAT(_INSTRUMENT_TAGS[[#This Row],[INITIAL_TAG1]:[INITIAL_TAG2]])</f>
        <v>BB1EM401</v>
      </c>
      <c r="F672" s="280" t="str">
        <f>TRIM(UPPER( MID(_INSTRUMENT_TAGS[[#This Row],[INITIAL_DESC]],1,25)))</f>
        <v>EXHAUST FAN 1</v>
      </c>
      <c r="G672" s="280" t="str">
        <f>TRIM(UPPER( MID(_INSTRUMENT_TAGS[[#This Row],[INITIAL_DESC]],26,25)))</f>
        <v/>
      </c>
      <c r="H672" s="280" t="str">
        <f xml:space="preserve"> TRIM(UPPER( MID(_INSTRUMENT_TAGS[[#This Row],[INITIAL_DESC]],51,25)))</f>
        <v/>
      </c>
      <c r="I672" s="281"/>
      <c r="J672" s="280" t="str">
        <f>_xlfn.CONCAT(_INSTRUMENT_TAGS[[#This Row],[INITIAL_TAG1]:[INITIAL_TAG2]])</f>
        <v>BB1EM401</v>
      </c>
      <c r="K672" s="280" t="str">
        <f>TRIM(TRIM(_INSTRUMENT_TAGS[[#This Row],[DESC1]])&amp; " " &amp;TRIM(_INSTRUMENT_TAGS[[#This Row],[DESC2]]) &amp; " " &amp; TRIM(_INSTRUMENT_TAGS[[#This Row],[DESC3]]))</f>
        <v>EXHAUST FAN 1</v>
      </c>
    </row>
    <row r="673" spans="1:11" x14ac:dyDescent="0.4">
      <c r="A673" s="280" t="s">
        <v>1095</v>
      </c>
      <c r="B673" s="280" t="s">
        <v>2191</v>
      </c>
      <c r="C673" s="280" t="s">
        <v>2314</v>
      </c>
      <c r="D673" s="281"/>
      <c r="E673" s="280" t="str">
        <f>_xlfn.CONCAT(_INSTRUMENT_TAGS[[#This Row],[INITIAL_TAG1]:[INITIAL_TAG2]])</f>
        <v>BB1EM401_ISOLATOR</v>
      </c>
      <c r="F673" s="280" t="str">
        <f>TRIM(UPPER( MID(_INSTRUMENT_TAGS[[#This Row],[INITIAL_DESC]],1,25)))</f>
        <v>EXHAUST FAN 1 ISOLATOR</v>
      </c>
      <c r="G673" s="280" t="str">
        <f>TRIM(UPPER( MID(_INSTRUMENT_TAGS[[#This Row],[INITIAL_DESC]],26,25)))</f>
        <v/>
      </c>
      <c r="H673" s="280" t="str">
        <f xml:space="preserve"> TRIM(UPPER( MID(_INSTRUMENT_TAGS[[#This Row],[INITIAL_DESC]],51,25)))</f>
        <v/>
      </c>
      <c r="I673" s="281"/>
      <c r="J673" s="280" t="str">
        <f>_xlfn.CONCAT(_INSTRUMENT_TAGS[[#This Row],[INITIAL_TAG1]:[INITIAL_TAG2]])</f>
        <v>BB1EM401_ISOLATOR</v>
      </c>
      <c r="K673" s="280" t="str">
        <f>TRIM(TRIM(_INSTRUMENT_TAGS[[#This Row],[DESC1]])&amp; " " &amp;TRIM(_INSTRUMENT_TAGS[[#This Row],[DESC2]]) &amp; " " &amp; TRIM(_INSTRUMENT_TAGS[[#This Row],[DESC3]]))</f>
        <v>EXHAUST FAN 1 ISOLATOR</v>
      </c>
    </row>
    <row r="674" spans="1:11" x14ac:dyDescent="0.4">
      <c r="A674" s="280" t="s">
        <v>1079</v>
      </c>
      <c r="C674" s="280" t="s">
        <v>1097</v>
      </c>
      <c r="D674" s="281"/>
      <c r="E674" s="280" t="str">
        <f>_xlfn.CONCAT(_INSTRUMENT_TAGS[[#This Row],[INITIAL_TAG1]:[INITIAL_TAG2]])</f>
        <v>BB1EM402</v>
      </c>
      <c r="F674" s="280" t="str">
        <f>TRIM(UPPER( MID(_INSTRUMENT_TAGS[[#This Row],[INITIAL_DESC]],1,25)))</f>
        <v>EXHAUST FAN 2</v>
      </c>
      <c r="G674" s="280" t="str">
        <f>TRIM(UPPER( MID(_INSTRUMENT_TAGS[[#This Row],[INITIAL_DESC]],26,25)))</f>
        <v/>
      </c>
      <c r="H674" s="280" t="str">
        <f xml:space="preserve"> TRIM(UPPER( MID(_INSTRUMENT_TAGS[[#This Row],[INITIAL_DESC]],51,25)))</f>
        <v/>
      </c>
      <c r="I674" s="281"/>
      <c r="J674" s="280" t="str">
        <f>_xlfn.CONCAT(_INSTRUMENT_TAGS[[#This Row],[INITIAL_TAG1]:[INITIAL_TAG2]])</f>
        <v>BB1EM402</v>
      </c>
      <c r="K674" s="280" t="str">
        <f>TRIM(TRIM(_INSTRUMENT_TAGS[[#This Row],[DESC1]])&amp; " " &amp;TRIM(_INSTRUMENT_TAGS[[#This Row],[DESC2]]) &amp; " " &amp; TRIM(_INSTRUMENT_TAGS[[#This Row],[DESC3]]))</f>
        <v>EXHAUST FAN 2</v>
      </c>
    </row>
    <row r="675" spans="1:11" x14ac:dyDescent="0.4">
      <c r="A675" s="280" t="s">
        <v>1079</v>
      </c>
      <c r="B675" s="280" t="s">
        <v>2191</v>
      </c>
      <c r="C675" s="280" t="s">
        <v>2315</v>
      </c>
      <c r="D675" s="281"/>
      <c r="E675" s="280" t="str">
        <f>_xlfn.CONCAT(_INSTRUMENT_TAGS[[#This Row],[INITIAL_TAG1]:[INITIAL_TAG2]])</f>
        <v>BB1EM402_ISOLATOR</v>
      </c>
      <c r="F675" s="280" t="str">
        <f>TRIM(UPPER( MID(_INSTRUMENT_TAGS[[#This Row],[INITIAL_DESC]],1,25)))</f>
        <v>EXHAUST FAN 2 ISOLATOR</v>
      </c>
      <c r="G675" s="280" t="str">
        <f>TRIM(UPPER( MID(_INSTRUMENT_TAGS[[#This Row],[INITIAL_DESC]],26,25)))</f>
        <v/>
      </c>
      <c r="H675" s="280" t="str">
        <f xml:space="preserve"> TRIM(UPPER( MID(_INSTRUMENT_TAGS[[#This Row],[INITIAL_DESC]],51,25)))</f>
        <v/>
      </c>
      <c r="I675" s="281"/>
      <c r="J675" s="280" t="str">
        <f>_xlfn.CONCAT(_INSTRUMENT_TAGS[[#This Row],[INITIAL_TAG1]:[INITIAL_TAG2]])</f>
        <v>BB1EM402_ISOLATOR</v>
      </c>
      <c r="K675" s="280" t="str">
        <f>TRIM(TRIM(_INSTRUMENT_TAGS[[#This Row],[DESC1]])&amp; " " &amp;TRIM(_INSTRUMENT_TAGS[[#This Row],[DESC2]]) &amp; " " &amp; TRIM(_INSTRUMENT_TAGS[[#This Row],[DESC3]]))</f>
        <v>EXHAUST FAN 2 ISOLATOR</v>
      </c>
    </row>
    <row r="676" spans="1:11" x14ac:dyDescent="0.4">
      <c r="A676" s="280" t="s">
        <v>1098</v>
      </c>
      <c r="C676" s="280" t="s">
        <v>1099</v>
      </c>
      <c r="D676" s="281"/>
      <c r="E676" s="280" t="str">
        <f>_xlfn.CONCAT(_INSTRUMENT_TAGS[[#This Row],[INITIAL_TAG1]:[INITIAL_TAG2]])</f>
        <v>BB1EM403</v>
      </c>
      <c r="F676" s="280" t="str">
        <f>TRIM(UPPER( MID(_INSTRUMENT_TAGS[[#This Row],[INITIAL_DESC]],1,25)))</f>
        <v>EXHAUST FAN 3</v>
      </c>
      <c r="G676" s="280" t="str">
        <f>TRIM(UPPER( MID(_INSTRUMENT_TAGS[[#This Row],[INITIAL_DESC]],26,25)))</f>
        <v/>
      </c>
      <c r="H676" s="280" t="str">
        <f xml:space="preserve"> TRIM(UPPER( MID(_INSTRUMENT_TAGS[[#This Row],[INITIAL_DESC]],51,25)))</f>
        <v/>
      </c>
      <c r="I676" s="281"/>
      <c r="J676" s="280" t="str">
        <f>_xlfn.CONCAT(_INSTRUMENT_TAGS[[#This Row],[INITIAL_TAG1]:[INITIAL_TAG2]])</f>
        <v>BB1EM403</v>
      </c>
      <c r="K676" s="280" t="str">
        <f>TRIM(TRIM(_INSTRUMENT_TAGS[[#This Row],[DESC1]])&amp; " " &amp;TRIM(_INSTRUMENT_TAGS[[#This Row],[DESC2]]) &amp; " " &amp; TRIM(_INSTRUMENT_TAGS[[#This Row],[DESC3]]))</f>
        <v>EXHAUST FAN 3</v>
      </c>
    </row>
    <row r="677" spans="1:11" x14ac:dyDescent="0.4">
      <c r="A677" s="280" t="s">
        <v>1098</v>
      </c>
      <c r="B677" s="280" t="s">
        <v>2191</v>
      </c>
      <c r="C677" s="280" t="s">
        <v>2316</v>
      </c>
      <c r="D677" s="281"/>
      <c r="E677" s="280" t="str">
        <f>_xlfn.CONCAT(_INSTRUMENT_TAGS[[#This Row],[INITIAL_TAG1]:[INITIAL_TAG2]])</f>
        <v>BB1EM403_ISOLATOR</v>
      </c>
      <c r="F677" s="280" t="str">
        <f>TRIM(UPPER( MID(_INSTRUMENT_TAGS[[#This Row],[INITIAL_DESC]],1,25)))</f>
        <v>EXHAUST FAN 3 ISOLATOR</v>
      </c>
      <c r="G677" s="280" t="str">
        <f>TRIM(UPPER( MID(_INSTRUMENT_TAGS[[#This Row],[INITIAL_DESC]],26,25)))</f>
        <v/>
      </c>
      <c r="H677" s="280" t="str">
        <f xml:space="preserve"> TRIM(UPPER( MID(_INSTRUMENT_TAGS[[#This Row],[INITIAL_DESC]],51,25)))</f>
        <v/>
      </c>
      <c r="I677" s="281"/>
      <c r="J677" s="280" t="str">
        <f>_xlfn.CONCAT(_INSTRUMENT_TAGS[[#This Row],[INITIAL_TAG1]:[INITIAL_TAG2]])</f>
        <v>BB1EM403_ISOLATOR</v>
      </c>
      <c r="K677" s="280" t="str">
        <f>TRIM(TRIM(_INSTRUMENT_TAGS[[#This Row],[DESC1]])&amp; " " &amp;TRIM(_INSTRUMENT_TAGS[[#This Row],[DESC2]]) &amp; " " &amp; TRIM(_INSTRUMENT_TAGS[[#This Row],[DESC3]]))</f>
        <v>EXHAUST FAN 3 ISOLATOR</v>
      </c>
    </row>
    <row r="678" spans="1:11" x14ac:dyDescent="0.4">
      <c r="D678" s="281"/>
      <c r="E678" s="280" t="str">
        <f>_xlfn.CONCAT(_INSTRUMENT_TAGS[[#This Row],[INITIAL_TAG1]:[INITIAL_TAG2]])</f>
        <v/>
      </c>
      <c r="F678" s="280" t="str">
        <f>TRIM(UPPER( MID(_INSTRUMENT_TAGS[[#This Row],[INITIAL_DESC]],1,25)))</f>
        <v/>
      </c>
      <c r="G678" s="280" t="str">
        <f>TRIM(UPPER( MID(_INSTRUMENT_TAGS[[#This Row],[INITIAL_DESC]],26,25)))</f>
        <v/>
      </c>
      <c r="H678" s="280" t="str">
        <f xml:space="preserve"> TRIM(UPPER( MID(_INSTRUMENT_TAGS[[#This Row],[INITIAL_DESC]],51,25)))</f>
        <v/>
      </c>
      <c r="I678" s="281"/>
      <c r="J678" s="280" t="str">
        <f>_xlfn.CONCAT(_INSTRUMENT_TAGS[[#This Row],[INITIAL_TAG1]:[INITIAL_TAG2]])</f>
        <v/>
      </c>
      <c r="K678" s="280" t="str">
        <f>TRIM(TRIM(_INSTRUMENT_TAGS[[#This Row],[DESC1]])&amp; " " &amp;TRIM(_INSTRUMENT_TAGS[[#This Row],[DESC2]]) &amp; " " &amp; TRIM(_INSTRUMENT_TAGS[[#This Row],[DESC3]]))</f>
        <v/>
      </c>
    </row>
    <row r="679" spans="1:11" x14ac:dyDescent="0.4">
      <c r="A679" s="280" t="s">
        <v>1371</v>
      </c>
      <c r="C679" s="280" t="s">
        <v>728</v>
      </c>
      <c r="D679" s="281"/>
      <c r="E679" s="280" t="str">
        <f>_xlfn.CONCAT(_INSTRUMENT_TAGS[[#This Row],[INITIAL_TAG1]:[INITIAL_TAG2]])</f>
        <v>BB1EM673</v>
      </c>
      <c r="F679" s="280" t="str">
        <f>TRIM(UPPER( MID(_INSTRUMENT_TAGS[[#This Row],[INITIAL_DESC]],1,25)))</f>
        <v>LEVELLING ROLLER 1</v>
      </c>
      <c r="G679" s="280" t="str">
        <f>TRIM(UPPER( MID(_INSTRUMENT_TAGS[[#This Row],[INITIAL_DESC]],26,25)))</f>
        <v/>
      </c>
      <c r="H679" s="280" t="str">
        <f xml:space="preserve"> TRIM(UPPER( MID(_INSTRUMENT_TAGS[[#This Row],[INITIAL_DESC]],51,25)))</f>
        <v/>
      </c>
      <c r="I679" s="281"/>
      <c r="J679" s="280" t="str">
        <f>_xlfn.CONCAT(_INSTRUMENT_TAGS[[#This Row],[INITIAL_TAG1]:[INITIAL_TAG2]])</f>
        <v>BB1EM673</v>
      </c>
      <c r="K679" s="280" t="str">
        <f>TRIM(TRIM(_INSTRUMENT_TAGS[[#This Row],[DESC1]])&amp; " " &amp;TRIM(_INSTRUMENT_TAGS[[#This Row],[DESC2]]) &amp; " " &amp; TRIM(_INSTRUMENT_TAGS[[#This Row],[DESC3]]))</f>
        <v>LEVELLING ROLLER 1</v>
      </c>
    </row>
    <row r="680" spans="1:11" x14ac:dyDescent="0.4">
      <c r="A680" s="280" t="s">
        <v>1371</v>
      </c>
      <c r="B680" s="280" t="s">
        <v>2187</v>
      </c>
      <c r="C680" s="280" t="s">
        <v>2317</v>
      </c>
      <c r="D680" s="281"/>
      <c r="E680" s="280" t="str">
        <f>_xlfn.CONCAT(_INSTRUMENT_TAGS[[#This Row],[INITIAL_TAG1]:[INITIAL_TAG2]])</f>
        <v>BB1EM673_LOCAL_MODE</v>
      </c>
      <c r="F680" s="280" t="str">
        <f>TRIM(UPPER( MID(_INSTRUMENT_TAGS[[#This Row],[INITIAL_DESC]],1,25)))</f>
        <v>LEVELLING ROLLER 1</v>
      </c>
      <c r="G680" s="280" t="str">
        <f>TRIM(UPPER( MID(_INSTRUMENT_TAGS[[#This Row],[INITIAL_DESC]],26,25)))</f>
        <v>LOCAL_MODE</v>
      </c>
      <c r="H680" s="280" t="str">
        <f xml:space="preserve"> TRIM(UPPER( MID(_INSTRUMENT_TAGS[[#This Row],[INITIAL_DESC]],51,25)))</f>
        <v/>
      </c>
      <c r="I680" s="281"/>
      <c r="J680" s="280" t="str">
        <f>_xlfn.CONCAT(_INSTRUMENT_TAGS[[#This Row],[INITIAL_TAG1]:[INITIAL_TAG2]])</f>
        <v>BB1EM673_LOCAL_MODE</v>
      </c>
      <c r="K680" s="280" t="str">
        <f>TRIM(TRIM(_INSTRUMENT_TAGS[[#This Row],[DESC1]])&amp; " " &amp;TRIM(_INSTRUMENT_TAGS[[#This Row],[DESC2]]) &amp; " " &amp; TRIM(_INSTRUMENT_TAGS[[#This Row],[DESC3]]))</f>
        <v>LEVELLING ROLLER 1 LOCAL_MODE</v>
      </c>
    </row>
    <row r="681" spans="1:11" x14ac:dyDescent="0.4">
      <c r="A681" s="280" t="s">
        <v>1371</v>
      </c>
      <c r="B681" s="280" t="s">
        <v>2203</v>
      </c>
      <c r="C681" s="280" t="s">
        <v>2318</v>
      </c>
      <c r="D681" s="281"/>
      <c r="E681" s="280" t="str">
        <f>_xlfn.CONCAT(_INSTRUMENT_TAGS[[#This Row],[INITIAL_TAG1]:[INITIAL_TAG2]])</f>
        <v>BB1EM673_LOCAL_RUN_FWD</v>
      </c>
      <c r="F681" s="280" t="str">
        <f>TRIM(UPPER( MID(_INSTRUMENT_TAGS[[#This Row],[INITIAL_DESC]],1,25)))</f>
        <v>LEVELLING ROLLER 1</v>
      </c>
      <c r="G681" s="280" t="str">
        <f>TRIM(UPPER( MID(_INSTRUMENT_TAGS[[#This Row],[INITIAL_DESC]],26,25)))</f>
        <v>LOCAL_RUN_FWD</v>
      </c>
      <c r="H681" s="280" t="str">
        <f xml:space="preserve"> TRIM(UPPER( MID(_INSTRUMENT_TAGS[[#This Row],[INITIAL_DESC]],51,25)))</f>
        <v/>
      </c>
      <c r="I681" s="281"/>
      <c r="J681" s="280" t="str">
        <f>_xlfn.CONCAT(_INSTRUMENT_TAGS[[#This Row],[INITIAL_TAG1]:[INITIAL_TAG2]])</f>
        <v>BB1EM673_LOCAL_RUN_FWD</v>
      </c>
      <c r="K681" s="280" t="str">
        <f>TRIM(TRIM(_INSTRUMENT_TAGS[[#This Row],[DESC1]])&amp; " " &amp;TRIM(_INSTRUMENT_TAGS[[#This Row],[DESC2]]) &amp; " " &amp; TRIM(_INSTRUMENT_TAGS[[#This Row],[DESC3]]))</f>
        <v>LEVELLING ROLLER 1 LOCAL_RUN_FWD</v>
      </c>
    </row>
    <row r="682" spans="1:11" x14ac:dyDescent="0.4">
      <c r="A682" s="280" t="s">
        <v>1371</v>
      </c>
      <c r="B682" s="280" t="s">
        <v>2205</v>
      </c>
      <c r="C682" s="280" t="s">
        <v>2319</v>
      </c>
      <c r="D682" s="281"/>
      <c r="E682" s="280" t="str">
        <f>_xlfn.CONCAT(_INSTRUMENT_TAGS[[#This Row],[INITIAL_TAG1]:[INITIAL_TAG2]])</f>
        <v>BB1EM673_LOCAL_RUN_REV</v>
      </c>
      <c r="F682" s="280" t="str">
        <f>TRIM(UPPER( MID(_INSTRUMENT_TAGS[[#This Row],[INITIAL_DESC]],1,25)))</f>
        <v>LEVELLING ROLLER 1</v>
      </c>
      <c r="G682" s="280" t="str">
        <f>TRIM(UPPER( MID(_INSTRUMENT_TAGS[[#This Row],[INITIAL_DESC]],26,25)))</f>
        <v>LOCAL_RUN_REV</v>
      </c>
      <c r="H682" s="280" t="str">
        <f xml:space="preserve"> TRIM(UPPER( MID(_INSTRUMENT_TAGS[[#This Row],[INITIAL_DESC]],51,25)))</f>
        <v/>
      </c>
      <c r="I682" s="281"/>
      <c r="J682" s="280" t="str">
        <f>_xlfn.CONCAT(_INSTRUMENT_TAGS[[#This Row],[INITIAL_TAG1]:[INITIAL_TAG2]])</f>
        <v>BB1EM673_LOCAL_RUN_REV</v>
      </c>
      <c r="K682" s="280" t="str">
        <f>TRIM(TRIM(_INSTRUMENT_TAGS[[#This Row],[DESC1]])&amp; " " &amp;TRIM(_INSTRUMENT_TAGS[[#This Row],[DESC2]]) &amp; " " &amp; TRIM(_INSTRUMENT_TAGS[[#This Row],[DESC3]]))</f>
        <v>LEVELLING ROLLER 1 LOCAL_RUN_REV</v>
      </c>
    </row>
    <row r="683" spans="1:11" x14ac:dyDescent="0.4">
      <c r="A683" s="280" t="s">
        <v>1371</v>
      </c>
      <c r="B683" s="280" t="s">
        <v>2191</v>
      </c>
      <c r="C683" s="280" t="s">
        <v>2320</v>
      </c>
      <c r="D683" s="281"/>
      <c r="E683" s="280" t="str">
        <f>_xlfn.CONCAT(_INSTRUMENT_TAGS[[#This Row],[INITIAL_TAG1]:[INITIAL_TAG2]])</f>
        <v>BB1EM673_ISOLATOR</v>
      </c>
      <c r="F683" s="280" t="str">
        <f>TRIM(UPPER( MID(_INSTRUMENT_TAGS[[#This Row],[INITIAL_DESC]],1,25)))</f>
        <v>LEVELLING ROLLER 1</v>
      </c>
      <c r="G683" s="280" t="str">
        <f>TRIM(UPPER( MID(_INSTRUMENT_TAGS[[#This Row],[INITIAL_DESC]],26,25)))</f>
        <v>ISOLATOR</v>
      </c>
      <c r="H683" s="280" t="str">
        <f xml:space="preserve"> TRIM(UPPER( MID(_INSTRUMENT_TAGS[[#This Row],[INITIAL_DESC]],51,25)))</f>
        <v/>
      </c>
      <c r="I683" s="281"/>
      <c r="J683" s="280" t="str">
        <f>_xlfn.CONCAT(_INSTRUMENT_TAGS[[#This Row],[INITIAL_TAG1]:[INITIAL_TAG2]])</f>
        <v>BB1EM673_ISOLATOR</v>
      </c>
      <c r="K683" s="280" t="str">
        <f>TRIM(TRIM(_INSTRUMENT_TAGS[[#This Row],[DESC1]])&amp; " " &amp;TRIM(_INSTRUMENT_TAGS[[#This Row],[DESC2]]) &amp; " " &amp; TRIM(_INSTRUMENT_TAGS[[#This Row],[DESC3]]))</f>
        <v>LEVELLING ROLLER 1 ISOLATOR</v>
      </c>
    </row>
    <row r="684" spans="1:11" x14ac:dyDescent="0.4">
      <c r="A684" s="280" t="s">
        <v>1374</v>
      </c>
      <c r="C684" s="280" t="s">
        <v>737</v>
      </c>
      <c r="D684" s="281"/>
      <c r="E684" s="280" t="str">
        <f>_xlfn.CONCAT(_INSTRUMENT_TAGS[[#This Row],[INITIAL_TAG1]:[INITIAL_TAG2]])</f>
        <v>BB1EM674</v>
      </c>
      <c r="F684" s="280" t="str">
        <f>TRIM(UPPER( MID(_INSTRUMENT_TAGS[[#This Row],[INITIAL_DESC]],1,25)))</f>
        <v>LEVELLING ROLLER 2</v>
      </c>
      <c r="G684" s="280" t="str">
        <f>TRIM(UPPER( MID(_INSTRUMENT_TAGS[[#This Row],[INITIAL_DESC]],26,25)))</f>
        <v/>
      </c>
      <c r="H684" s="280" t="str">
        <f xml:space="preserve"> TRIM(UPPER( MID(_INSTRUMENT_TAGS[[#This Row],[INITIAL_DESC]],51,25)))</f>
        <v/>
      </c>
      <c r="I684" s="281"/>
      <c r="J684" s="280" t="str">
        <f>_xlfn.CONCAT(_INSTRUMENT_TAGS[[#This Row],[INITIAL_TAG1]:[INITIAL_TAG2]])</f>
        <v>BB1EM674</v>
      </c>
      <c r="K684" s="280" t="str">
        <f>TRIM(TRIM(_INSTRUMENT_TAGS[[#This Row],[DESC1]])&amp; " " &amp;TRIM(_INSTRUMENT_TAGS[[#This Row],[DESC2]]) &amp; " " &amp; TRIM(_INSTRUMENT_TAGS[[#This Row],[DESC3]]))</f>
        <v>LEVELLING ROLLER 2</v>
      </c>
    </row>
    <row r="685" spans="1:11" x14ac:dyDescent="0.4">
      <c r="A685" s="280" t="s">
        <v>1374</v>
      </c>
      <c r="B685" s="280" t="s">
        <v>2187</v>
      </c>
      <c r="C685" s="280" t="s">
        <v>2321</v>
      </c>
      <c r="D685" s="281"/>
      <c r="E685" s="280" t="str">
        <f>_xlfn.CONCAT(_INSTRUMENT_TAGS[[#This Row],[INITIAL_TAG1]:[INITIAL_TAG2]])</f>
        <v>BB1EM674_LOCAL_MODE</v>
      </c>
      <c r="F685" s="280" t="str">
        <f>TRIM(UPPER( MID(_INSTRUMENT_TAGS[[#This Row],[INITIAL_DESC]],1,25)))</f>
        <v>LEVELLING ROLLER 2</v>
      </c>
      <c r="G685" s="280" t="str">
        <f>TRIM(UPPER( MID(_INSTRUMENT_TAGS[[#This Row],[INITIAL_DESC]],26,25)))</f>
        <v>LOCAL_MODE</v>
      </c>
      <c r="H685" s="280" t="str">
        <f xml:space="preserve"> TRIM(UPPER( MID(_INSTRUMENT_TAGS[[#This Row],[INITIAL_DESC]],51,25)))</f>
        <v/>
      </c>
      <c r="I685" s="281"/>
      <c r="J685" s="280" t="str">
        <f>_xlfn.CONCAT(_INSTRUMENT_TAGS[[#This Row],[INITIAL_TAG1]:[INITIAL_TAG2]])</f>
        <v>BB1EM674_LOCAL_MODE</v>
      </c>
      <c r="K685" s="280" t="str">
        <f>TRIM(TRIM(_INSTRUMENT_TAGS[[#This Row],[DESC1]])&amp; " " &amp;TRIM(_INSTRUMENT_TAGS[[#This Row],[DESC2]]) &amp; " " &amp; TRIM(_INSTRUMENT_TAGS[[#This Row],[DESC3]]))</f>
        <v>LEVELLING ROLLER 2 LOCAL_MODE</v>
      </c>
    </row>
    <row r="686" spans="1:11" x14ac:dyDescent="0.4">
      <c r="A686" s="280" t="s">
        <v>1374</v>
      </c>
      <c r="B686" s="280" t="s">
        <v>2203</v>
      </c>
      <c r="C686" s="280" t="s">
        <v>2322</v>
      </c>
      <c r="D686" s="281"/>
      <c r="E686" s="280" t="str">
        <f>_xlfn.CONCAT(_INSTRUMENT_TAGS[[#This Row],[INITIAL_TAG1]:[INITIAL_TAG2]])</f>
        <v>BB1EM674_LOCAL_RUN_FWD</v>
      </c>
      <c r="F686" s="280" t="str">
        <f>TRIM(UPPER( MID(_INSTRUMENT_TAGS[[#This Row],[INITIAL_DESC]],1,25)))</f>
        <v>LEVELLING ROLLER 2</v>
      </c>
      <c r="G686" s="280" t="str">
        <f>TRIM(UPPER( MID(_INSTRUMENT_TAGS[[#This Row],[INITIAL_DESC]],26,25)))</f>
        <v>LOCAL_RUN_FWD</v>
      </c>
      <c r="H686" s="280" t="str">
        <f xml:space="preserve"> TRIM(UPPER( MID(_INSTRUMENT_TAGS[[#This Row],[INITIAL_DESC]],51,25)))</f>
        <v/>
      </c>
      <c r="I686" s="281"/>
      <c r="J686" s="280" t="str">
        <f>_xlfn.CONCAT(_INSTRUMENT_TAGS[[#This Row],[INITIAL_TAG1]:[INITIAL_TAG2]])</f>
        <v>BB1EM674_LOCAL_RUN_FWD</v>
      </c>
      <c r="K686" s="280" t="str">
        <f>TRIM(TRIM(_INSTRUMENT_TAGS[[#This Row],[DESC1]])&amp; " " &amp;TRIM(_INSTRUMENT_TAGS[[#This Row],[DESC2]]) &amp; " " &amp; TRIM(_INSTRUMENT_TAGS[[#This Row],[DESC3]]))</f>
        <v>LEVELLING ROLLER 2 LOCAL_RUN_FWD</v>
      </c>
    </row>
    <row r="687" spans="1:11" x14ac:dyDescent="0.4">
      <c r="A687" s="280" t="s">
        <v>1374</v>
      </c>
      <c r="B687" s="280" t="s">
        <v>2205</v>
      </c>
      <c r="C687" s="280" t="s">
        <v>2323</v>
      </c>
      <c r="D687" s="281"/>
      <c r="E687" s="280" t="str">
        <f>_xlfn.CONCAT(_INSTRUMENT_TAGS[[#This Row],[INITIAL_TAG1]:[INITIAL_TAG2]])</f>
        <v>BB1EM674_LOCAL_RUN_REV</v>
      </c>
      <c r="F687" s="280" t="str">
        <f>TRIM(UPPER( MID(_INSTRUMENT_TAGS[[#This Row],[INITIAL_DESC]],1,25)))</f>
        <v>LEVELLING ROLLER 2</v>
      </c>
      <c r="G687" s="280" t="str">
        <f>TRIM(UPPER( MID(_INSTRUMENT_TAGS[[#This Row],[INITIAL_DESC]],26,25)))</f>
        <v>LOCAL_RUN_REV</v>
      </c>
      <c r="H687" s="280" t="str">
        <f xml:space="preserve"> TRIM(UPPER( MID(_INSTRUMENT_TAGS[[#This Row],[INITIAL_DESC]],51,25)))</f>
        <v/>
      </c>
      <c r="I687" s="281"/>
      <c r="J687" s="280" t="str">
        <f>_xlfn.CONCAT(_INSTRUMENT_TAGS[[#This Row],[INITIAL_TAG1]:[INITIAL_TAG2]])</f>
        <v>BB1EM674_LOCAL_RUN_REV</v>
      </c>
      <c r="K687" s="280" t="str">
        <f>TRIM(TRIM(_INSTRUMENT_TAGS[[#This Row],[DESC1]])&amp; " " &amp;TRIM(_INSTRUMENT_TAGS[[#This Row],[DESC2]]) &amp; " " &amp; TRIM(_INSTRUMENT_TAGS[[#This Row],[DESC3]]))</f>
        <v>LEVELLING ROLLER 2 LOCAL_RUN_REV</v>
      </c>
    </row>
    <row r="688" spans="1:11" x14ac:dyDescent="0.4">
      <c r="A688" s="280" t="s">
        <v>1374</v>
      </c>
      <c r="B688" s="280" t="s">
        <v>2191</v>
      </c>
      <c r="C688" s="280" t="s">
        <v>2324</v>
      </c>
      <c r="D688" s="281"/>
      <c r="E688" s="280" t="str">
        <f>_xlfn.CONCAT(_INSTRUMENT_TAGS[[#This Row],[INITIAL_TAG1]:[INITIAL_TAG2]])</f>
        <v>BB1EM674_ISOLATOR</v>
      </c>
      <c r="F688" s="280" t="str">
        <f>TRIM(UPPER( MID(_INSTRUMENT_TAGS[[#This Row],[INITIAL_DESC]],1,25)))</f>
        <v>LEVELLING ROLLER 2</v>
      </c>
      <c r="G688" s="280" t="str">
        <f>TRIM(UPPER( MID(_INSTRUMENT_TAGS[[#This Row],[INITIAL_DESC]],26,25)))</f>
        <v>ISOLATOR</v>
      </c>
      <c r="H688" s="280" t="str">
        <f xml:space="preserve"> TRIM(UPPER( MID(_INSTRUMENT_TAGS[[#This Row],[INITIAL_DESC]],51,25)))</f>
        <v/>
      </c>
      <c r="I688" s="281"/>
      <c r="J688" s="280" t="str">
        <f>_xlfn.CONCAT(_INSTRUMENT_TAGS[[#This Row],[INITIAL_TAG1]:[INITIAL_TAG2]])</f>
        <v>BB1EM674_ISOLATOR</v>
      </c>
      <c r="K688" s="280" t="str">
        <f>TRIM(TRIM(_INSTRUMENT_TAGS[[#This Row],[DESC1]])&amp; " " &amp;TRIM(_INSTRUMENT_TAGS[[#This Row],[DESC2]]) &amp; " " &amp; TRIM(_INSTRUMENT_TAGS[[#This Row],[DESC3]]))</f>
        <v>LEVELLING ROLLER 2 ISOLATOR</v>
      </c>
    </row>
    <row r="689" spans="1:11" x14ac:dyDescent="0.4">
      <c r="A689" s="280" t="s">
        <v>1421</v>
      </c>
      <c r="C689" s="280" t="s">
        <v>2325</v>
      </c>
      <c r="D689" s="281"/>
      <c r="E689" s="280" t="str">
        <f>_xlfn.CONCAT(_INSTRUMENT_TAGS[[#This Row],[INITIAL_TAG1]:[INITIAL_TAG2]])</f>
        <v>BB1EM601</v>
      </c>
      <c r="F689" s="280" t="str">
        <f>TRIM(UPPER( MID(_INSTRUMENT_TAGS[[#This Row],[INITIAL_DESC]],1,25)))</f>
        <v>DUST EXTRACTION</v>
      </c>
      <c r="G689" s="280" t="str">
        <f>TRIM(UPPER( MID(_INSTRUMENT_TAGS[[#This Row],[INITIAL_DESC]],26,25)))</f>
        <v>ROTARY FEEDER</v>
      </c>
      <c r="H689" s="280" t="str">
        <f xml:space="preserve"> TRIM(UPPER( MID(_INSTRUMENT_TAGS[[#This Row],[INITIAL_DESC]],51,25)))</f>
        <v/>
      </c>
      <c r="I689" s="281"/>
      <c r="J689" s="280" t="str">
        <f>_xlfn.CONCAT(_INSTRUMENT_TAGS[[#This Row],[INITIAL_TAG1]:[INITIAL_TAG2]])</f>
        <v>BB1EM601</v>
      </c>
      <c r="K689" s="280" t="str">
        <f>TRIM(TRIM(_INSTRUMENT_TAGS[[#This Row],[DESC1]])&amp; " " &amp;TRIM(_INSTRUMENT_TAGS[[#This Row],[DESC2]]) &amp; " " &amp; TRIM(_INSTRUMENT_TAGS[[#This Row],[DESC3]]))</f>
        <v>DUST EXTRACTION ROTARY FEEDER</v>
      </c>
    </row>
    <row r="690" spans="1:11" x14ac:dyDescent="0.4">
      <c r="A690" s="280" t="s">
        <v>1421</v>
      </c>
      <c r="B690" s="280" t="s">
        <v>2187</v>
      </c>
      <c r="C690" s="280" t="s">
        <v>2326</v>
      </c>
      <c r="D690" s="281"/>
      <c r="E690" s="280" t="str">
        <f>_xlfn.CONCAT(_INSTRUMENT_TAGS[[#This Row],[INITIAL_TAG1]:[INITIAL_TAG2]])</f>
        <v>BB1EM601_LOCAL_MODE</v>
      </c>
      <c r="F690" s="280" t="str">
        <f>TRIM(UPPER( MID(_INSTRUMENT_TAGS[[#This Row],[INITIAL_DESC]],1,25)))</f>
        <v>DUST EXTRACTION</v>
      </c>
      <c r="G690" s="280" t="str">
        <f>TRIM(UPPER( MID(_INSTRUMENT_TAGS[[#This Row],[INITIAL_DESC]],26,25)))</f>
        <v>ROTARY FEEDER LOCAL_MODE</v>
      </c>
      <c r="H690" s="280" t="str">
        <f xml:space="preserve"> TRIM(UPPER( MID(_INSTRUMENT_TAGS[[#This Row],[INITIAL_DESC]],51,25)))</f>
        <v/>
      </c>
      <c r="I690" s="281"/>
      <c r="J690" s="280" t="str">
        <f>_xlfn.CONCAT(_INSTRUMENT_TAGS[[#This Row],[INITIAL_TAG1]:[INITIAL_TAG2]])</f>
        <v>BB1EM601_LOCAL_MODE</v>
      </c>
      <c r="K690" s="280" t="str">
        <f>TRIM(TRIM(_INSTRUMENT_TAGS[[#This Row],[DESC1]])&amp; " " &amp;TRIM(_INSTRUMENT_TAGS[[#This Row],[DESC2]]) &amp; " " &amp; TRIM(_INSTRUMENT_TAGS[[#This Row],[DESC3]]))</f>
        <v>DUST EXTRACTION ROTARY FEEDER LOCAL_MODE</v>
      </c>
    </row>
    <row r="691" spans="1:11" x14ac:dyDescent="0.4">
      <c r="A691" s="280" t="s">
        <v>1421</v>
      </c>
      <c r="B691" s="280" t="s">
        <v>2203</v>
      </c>
      <c r="C691" s="280" t="s">
        <v>2327</v>
      </c>
      <c r="D691" s="281"/>
      <c r="E691" s="280" t="str">
        <f>_xlfn.CONCAT(_INSTRUMENT_TAGS[[#This Row],[INITIAL_TAG1]:[INITIAL_TAG2]])</f>
        <v>BB1EM601_LOCAL_RUN_FWD</v>
      </c>
      <c r="F691" s="280" t="str">
        <f>TRIM(UPPER( MID(_INSTRUMENT_TAGS[[#This Row],[INITIAL_DESC]],1,25)))</f>
        <v>DUST EXTRACTION</v>
      </c>
      <c r="G691" s="280" t="str">
        <f>TRIM(UPPER( MID(_INSTRUMENT_TAGS[[#This Row],[INITIAL_DESC]],26,25)))</f>
        <v>ROTARY FEEDER LOCAL_RUN_F</v>
      </c>
      <c r="H691" s="280" t="str">
        <f xml:space="preserve"> TRIM(UPPER( MID(_INSTRUMENT_TAGS[[#This Row],[INITIAL_DESC]],51,25)))</f>
        <v>WD</v>
      </c>
      <c r="I691" s="281"/>
      <c r="J691" s="280" t="str">
        <f>_xlfn.CONCAT(_INSTRUMENT_TAGS[[#This Row],[INITIAL_TAG1]:[INITIAL_TAG2]])</f>
        <v>BB1EM601_LOCAL_RUN_FWD</v>
      </c>
      <c r="K691" s="280" t="str">
        <f>TRIM(TRIM(_INSTRUMENT_TAGS[[#This Row],[DESC1]])&amp; " " &amp;TRIM(_INSTRUMENT_TAGS[[#This Row],[DESC2]]) &amp; " " &amp; TRIM(_INSTRUMENT_TAGS[[#This Row],[DESC3]]))</f>
        <v>DUST EXTRACTION ROTARY FEEDER LOCAL_RUN_F WD</v>
      </c>
    </row>
    <row r="692" spans="1:11" x14ac:dyDescent="0.4">
      <c r="A692" s="280" t="s">
        <v>1421</v>
      </c>
      <c r="B692" s="280" t="s">
        <v>2205</v>
      </c>
      <c r="C692" s="280" t="s">
        <v>2328</v>
      </c>
      <c r="D692" s="281"/>
      <c r="E692" s="280" t="str">
        <f>_xlfn.CONCAT(_INSTRUMENT_TAGS[[#This Row],[INITIAL_TAG1]:[INITIAL_TAG2]])</f>
        <v>BB1EM601_LOCAL_RUN_REV</v>
      </c>
      <c r="F692" s="280" t="str">
        <f>TRIM(UPPER( MID(_INSTRUMENT_TAGS[[#This Row],[INITIAL_DESC]],1,25)))</f>
        <v>DUST EXTRACTION</v>
      </c>
      <c r="G692" s="280" t="str">
        <f>TRIM(UPPER( MID(_INSTRUMENT_TAGS[[#This Row],[INITIAL_DESC]],26,25)))</f>
        <v>ROTARY FEEDER LOCAL_RUN_R</v>
      </c>
      <c r="H692" s="280" t="str">
        <f xml:space="preserve"> TRIM(UPPER( MID(_INSTRUMENT_TAGS[[#This Row],[INITIAL_DESC]],51,25)))</f>
        <v>EV</v>
      </c>
      <c r="I692" s="281"/>
      <c r="J692" s="280" t="str">
        <f>_xlfn.CONCAT(_INSTRUMENT_TAGS[[#This Row],[INITIAL_TAG1]:[INITIAL_TAG2]])</f>
        <v>BB1EM601_LOCAL_RUN_REV</v>
      </c>
      <c r="K692" s="280" t="str">
        <f>TRIM(TRIM(_INSTRUMENT_TAGS[[#This Row],[DESC1]])&amp; " " &amp;TRIM(_INSTRUMENT_TAGS[[#This Row],[DESC2]]) &amp; " " &amp; TRIM(_INSTRUMENT_TAGS[[#This Row],[DESC3]]))</f>
        <v>DUST EXTRACTION ROTARY FEEDER LOCAL_RUN_R EV</v>
      </c>
    </row>
    <row r="693" spans="1:11" x14ac:dyDescent="0.4">
      <c r="A693" s="280" t="s">
        <v>1421</v>
      </c>
      <c r="B693" s="280" t="s">
        <v>2191</v>
      </c>
      <c r="C693" s="280" t="s">
        <v>2329</v>
      </c>
      <c r="D693" s="281"/>
      <c r="E693" s="280" t="str">
        <f>_xlfn.CONCAT(_INSTRUMENT_TAGS[[#This Row],[INITIAL_TAG1]:[INITIAL_TAG2]])</f>
        <v>BB1EM601_ISOLATOR</v>
      </c>
      <c r="F693" s="280" t="str">
        <f>TRIM(UPPER( MID(_INSTRUMENT_TAGS[[#This Row],[INITIAL_DESC]],1,25)))</f>
        <v>DUST EXTRACTION</v>
      </c>
      <c r="G693" s="280" t="str">
        <f>TRIM(UPPER( MID(_INSTRUMENT_TAGS[[#This Row],[INITIAL_DESC]],26,25)))</f>
        <v>ROTARY FEEDER ISOLATOR</v>
      </c>
      <c r="H693" s="280" t="str">
        <f xml:space="preserve"> TRIM(UPPER( MID(_INSTRUMENT_TAGS[[#This Row],[INITIAL_DESC]],51,25)))</f>
        <v/>
      </c>
      <c r="I693" s="281"/>
      <c r="J693" s="280" t="str">
        <f>_xlfn.CONCAT(_INSTRUMENT_TAGS[[#This Row],[INITIAL_TAG1]:[INITIAL_TAG2]])</f>
        <v>BB1EM601_ISOLATOR</v>
      </c>
      <c r="K693" s="280" t="str">
        <f>TRIM(TRIM(_INSTRUMENT_TAGS[[#This Row],[DESC1]])&amp; " " &amp;TRIM(_INSTRUMENT_TAGS[[#This Row],[DESC2]]) &amp; " " &amp; TRIM(_INSTRUMENT_TAGS[[#This Row],[DESC3]]))</f>
        <v>DUST EXTRACTION ROTARY FEEDER ISOLATOR</v>
      </c>
    </row>
    <row r="694" spans="1:11" x14ac:dyDescent="0.4">
      <c r="A694" s="280" t="s">
        <v>1448</v>
      </c>
      <c r="C694" s="280" t="s">
        <v>1449</v>
      </c>
      <c r="D694" s="281"/>
      <c r="E694" s="280" t="str">
        <f>_xlfn.CONCAT(_INSTRUMENT_TAGS[[#This Row],[INITIAL_TAG1]:[INITIAL_TAG2]])</f>
        <v>BB1IV650</v>
      </c>
      <c r="F694" s="280" t="str">
        <f>TRIM(UPPER( MID(_INSTRUMENT_TAGS[[#This Row],[INITIAL_DESC]],1,25)))</f>
        <v>SLIDE GATE VALVE</v>
      </c>
      <c r="G694" s="280" t="str">
        <f>TRIM(UPPER( MID(_INSTRUMENT_TAGS[[#This Row],[INITIAL_DESC]],26,25)))</f>
        <v/>
      </c>
      <c r="H694" s="280" t="str">
        <f xml:space="preserve"> TRIM(UPPER( MID(_INSTRUMENT_TAGS[[#This Row],[INITIAL_DESC]],51,25)))</f>
        <v/>
      </c>
      <c r="I694" s="281"/>
      <c r="J694" s="280" t="str">
        <f>_xlfn.CONCAT(_INSTRUMENT_TAGS[[#This Row],[INITIAL_TAG1]:[INITIAL_TAG2]])</f>
        <v>BB1IV650</v>
      </c>
      <c r="K694" s="280" t="str">
        <f>TRIM(TRIM(_INSTRUMENT_TAGS[[#This Row],[DESC1]])&amp; " " &amp;TRIM(_INSTRUMENT_TAGS[[#This Row],[DESC2]]) &amp; " " &amp; TRIM(_INSTRUMENT_TAGS[[#This Row],[DESC3]]))</f>
        <v>SLIDE GATE VALVE</v>
      </c>
    </row>
    <row r="695" spans="1:11" x14ac:dyDescent="0.4">
      <c r="A695" s="280" t="s">
        <v>1448</v>
      </c>
      <c r="B695" s="280" t="s">
        <v>2187</v>
      </c>
      <c r="C695" s="280" t="s">
        <v>2330</v>
      </c>
      <c r="D695" s="281"/>
      <c r="E695" s="280" t="str">
        <f>_xlfn.CONCAT(_INSTRUMENT_TAGS[[#This Row],[INITIAL_TAG1]:[INITIAL_TAG2]])</f>
        <v>BB1IV650_LOCAL_MODE</v>
      </c>
      <c r="F695" s="280" t="str">
        <f>TRIM(UPPER( MID(_INSTRUMENT_TAGS[[#This Row],[INITIAL_DESC]],1,25)))</f>
        <v>SLIDE GATE VALVE</v>
      </c>
      <c r="G695" s="280" t="str">
        <f>TRIM(UPPER( MID(_INSTRUMENT_TAGS[[#This Row],[INITIAL_DESC]],26,25)))</f>
        <v>LOCAL_MODE</v>
      </c>
      <c r="H695" s="280" t="str">
        <f xml:space="preserve"> TRIM(UPPER( MID(_INSTRUMENT_TAGS[[#This Row],[INITIAL_DESC]],51,25)))</f>
        <v/>
      </c>
      <c r="I695" s="281"/>
      <c r="J695" s="280" t="str">
        <f>_xlfn.CONCAT(_INSTRUMENT_TAGS[[#This Row],[INITIAL_TAG1]:[INITIAL_TAG2]])</f>
        <v>BB1IV650_LOCAL_MODE</v>
      </c>
      <c r="K695" s="280" t="str">
        <f>TRIM(TRIM(_INSTRUMENT_TAGS[[#This Row],[DESC1]])&amp; " " &amp;TRIM(_INSTRUMENT_TAGS[[#This Row],[DESC2]]) &amp; " " &amp; TRIM(_INSTRUMENT_TAGS[[#This Row],[DESC3]]))</f>
        <v>SLIDE GATE VALVE LOCAL_MODE</v>
      </c>
    </row>
    <row r="696" spans="1:11" x14ac:dyDescent="0.4">
      <c r="A696" s="280" t="s">
        <v>1448</v>
      </c>
      <c r="B696" s="280" t="s">
        <v>2203</v>
      </c>
      <c r="C696" s="280" t="s">
        <v>2331</v>
      </c>
      <c r="D696" s="281"/>
      <c r="E696" s="280" t="str">
        <f>_xlfn.CONCAT(_INSTRUMENT_TAGS[[#This Row],[INITIAL_TAG1]:[INITIAL_TAG2]])</f>
        <v>BB1IV650_LOCAL_RUN_FWD</v>
      </c>
      <c r="F696" s="280" t="str">
        <f>TRIM(UPPER( MID(_INSTRUMENT_TAGS[[#This Row],[INITIAL_DESC]],1,25)))</f>
        <v>SLIDE GATE VALVE</v>
      </c>
      <c r="G696" s="280" t="str">
        <f>TRIM(UPPER( MID(_INSTRUMENT_TAGS[[#This Row],[INITIAL_DESC]],26,25)))</f>
        <v>LOCAL_RUN_FWD</v>
      </c>
      <c r="H696" s="280" t="str">
        <f xml:space="preserve"> TRIM(UPPER( MID(_INSTRUMENT_TAGS[[#This Row],[INITIAL_DESC]],51,25)))</f>
        <v/>
      </c>
      <c r="I696" s="281"/>
      <c r="J696" s="280" t="str">
        <f>_xlfn.CONCAT(_INSTRUMENT_TAGS[[#This Row],[INITIAL_TAG1]:[INITIAL_TAG2]])</f>
        <v>BB1IV650_LOCAL_RUN_FWD</v>
      </c>
      <c r="K696" s="280" t="str">
        <f>TRIM(TRIM(_INSTRUMENT_TAGS[[#This Row],[DESC1]])&amp; " " &amp;TRIM(_INSTRUMENT_TAGS[[#This Row],[DESC2]]) &amp; " " &amp; TRIM(_INSTRUMENT_TAGS[[#This Row],[DESC3]]))</f>
        <v>SLIDE GATE VALVE LOCAL_RUN_FWD</v>
      </c>
    </row>
    <row r="697" spans="1:11" x14ac:dyDescent="0.4">
      <c r="A697" s="280" t="s">
        <v>1448</v>
      </c>
      <c r="B697" s="280" t="s">
        <v>2205</v>
      </c>
      <c r="C697" s="280" t="s">
        <v>2332</v>
      </c>
      <c r="D697" s="281"/>
      <c r="E697" s="280" t="str">
        <f>_xlfn.CONCAT(_INSTRUMENT_TAGS[[#This Row],[INITIAL_TAG1]:[INITIAL_TAG2]])</f>
        <v>BB1IV650_LOCAL_RUN_REV</v>
      </c>
      <c r="F697" s="280" t="str">
        <f>TRIM(UPPER( MID(_INSTRUMENT_TAGS[[#This Row],[INITIAL_DESC]],1,25)))</f>
        <v>SLIDE GATE VALVE</v>
      </c>
      <c r="G697" s="280" t="str">
        <f>TRIM(UPPER( MID(_INSTRUMENT_TAGS[[#This Row],[INITIAL_DESC]],26,25)))</f>
        <v>LOCAL_RUN_REV</v>
      </c>
      <c r="H697" s="280" t="str">
        <f xml:space="preserve"> TRIM(UPPER( MID(_INSTRUMENT_TAGS[[#This Row],[INITIAL_DESC]],51,25)))</f>
        <v/>
      </c>
      <c r="I697" s="281"/>
      <c r="J697" s="280" t="str">
        <f>_xlfn.CONCAT(_INSTRUMENT_TAGS[[#This Row],[INITIAL_TAG1]:[INITIAL_TAG2]])</f>
        <v>BB1IV650_LOCAL_RUN_REV</v>
      </c>
      <c r="K697" s="280" t="str">
        <f>TRIM(TRIM(_INSTRUMENT_TAGS[[#This Row],[DESC1]])&amp; " " &amp;TRIM(_INSTRUMENT_TAGS[[#This Row],[DESC2]]) &amp; " " &amp; TRIM(_INSTRUMENT_TAGS[[#This Row],[DESC3]]))</f>
        <v>SLIDE GATE VALVE LOCAL_RUN_REV</v>
      </c>
    </row>
    <row r="698" spans="1:11" x14ac:dyDescent="0.4">
      <c r="A698" s="280" t="s">
        <v>1448</v>
      </c>
      <c r="B698" s="280" t="s">
        <v>2191</v>
      </c>
      <c r="C698" s="280" t="s">
        <v>2333</v>
      </c>
      <c r="D698" s="281"/>
      <c r="E698" s="280" t="str">
        <f>_xlfn.CONCAT(_INSTRUMENT_TAGS[[#This Row],[INITIAL_TAG1]:[INITIAL_TAG2]])</f>
        <v>BB1IV650_ISOLATOR</v>
      </c>
      <c r="F698" s="280" t="str">
        <f>TRIM(UPPER( MID(_INSTRUMENT_TAGS[[#This Row],[INITIAL_DESC]],1,25)))</f>
        <v>SLIDE GATE VALVE</v>
      </c>
      <c r="G698" s="280" t="str">
        <f>TRIM(UPPER( MID(_INSTRUMENT_TAGS[[#This Row],[INITIAL_DESC]],26,25)))</f>
        <v>ISOLATOR</v>
      </c>
      <c r="H698" s="280" t="str">
        <f xml:space="preserve"> TRIM(UPPER( MID(_INSTRUMENT_TAGS[[#This Row],[INITIAL_DESC]],51,25)))</f>
        <v/>
      </c>
      <c r="I698" s="281"/>
      <c r="J698" s="280" t="str">
        <f>_xlfn.CONCAT(_INSTRUMENT_TAGS[[#This Row],[INITIAL_TAG1]:[INITIAL_TAG2]])</f>
        <v>BB1IV650_ISOLATOR</v>
      </c>
      <c r="K698" s="280" t="str">
        <f>TRIM(TRIM(_INSTRUMENT_TAGS[[#This Row],[DESC1]])&amp; " " &amp;TRIM(_INSTRUMENT_TAGS[[#This Row],[DESC2]]) &amp; " " &amp; TRIM(_INSTRUMENT_TAGS[[#This Row],[DESC3]]))</f>
        <v>SLIDE GATE VALVE ISOLATOR</v>
      </c>
    </row>
    <row r="699" spans="1:11" x14ac:dyDescent="0.4">
      <c r="A699" s="280" t="s">
        <v>1481</v>
      </c>
      <c r="C699" s="280" t="s">
        <v>2334</v>
      </c>
      <c r="D699" s="281"/>
      <c r="E699" s="280" t="str">
        <f>_xlfn.CONCAT(_INSTRUMENT_TAGS[[#This Row],[INITIAL_TAG1]:[INITIAL_TAG2]])</f>
        <v>BB1EM657</v>
      </c>
      <c r="F699" s="280" t="str">
        <f>TRIM(UPPER( MID(_INSTRUMENT_TAGS[[#This Row],[INITIAL_DESC]],1,25)))</f>
        <v>FUEL FEEDING</v>
      </c>
      <c r="G699" s="280" t="str">
        <f>TRIM(UPPER( MID(_INSTRUMENT_TAGS[[#This Row],[INITIAL_DESC]],26,25)))</f>
        <v>ROTARY VALVE 1</v>
      </c>
      <c r="H699" s="280" t="str">
        <f xml:space="preserve"> TRIM(UPPER( MID(_INSTRUMENT_TAGS[[#This Row],[INITIAL_DESC]],51,25)))</f>
        <v/>
      </c>
      <c r="I699" s="281"/>
      <c r="J699" s="280" t="str">
        <f>_xlfn.CONCAT(_INSTRUMENT_TAGS[[#This Row],[INITIAL_TAG1]:[INITIAL_TAG2]])</f>
        <v>BB1EM657</v>
      </c>
      <c r="K699" s="280" t="str">
        <f>TRIM(TRIM(_INSTRUMENT_TAGS[[#This Row],[DESC1]])&amp; " " &amp;TRIM(_INSTRUMENT_TAGS[[#This Row],[DESC2]]) &amp; " " &amp; TRIM(_INSTRUMENT_TAGS[[#This Row],[DESC3]]))</f>
        <v>FUEL FEEDING ROTARY VALVE 1</v>
      </c>
    </row>
    <row r="700" spans="1:11" x14ac:dyDescent="0.4">
      <c r="A700" s="280" t="s">
        <v>1481</v>
      </c>
      <c r="B700" s="280" t="s">
        <v>2187</v>
      </c>
      <c r="C700" s="280" t="s">
        <v>2335</v>
      </c>
      <c r="D700" s="281"/>
      <c r="E700" s="280" t="str">
        <f>_xlfn.CONCAT(_INSTRUMENT_TAGS[[#This Row],[INITIAL_TAG1]:[INITIAL_TAG2]])</f>
        <v>BB1EM657_LOCAL_MODE</v>
      </c>
      <c r="F700" s="280" t="str">
        <f>TRIM(UPPER( MID(_INSTRUMENT_TAGS[[#This Row],[INITIAL_DESC]],1,25)))</f>
        <v>FUEL FEEDING</v>
      </c>
      <c r="G700" s="280" t="str">
        <f>TRIM(UPPER( MID(_INSTRUMENT_TAGS[[#This Row],[INITIAL_DESC]],26,25)))</f>
        <v>ROTARY VALVE 1 LOCAL_MODE</v>
      </c>
      <c r="H700" s="280" t="str">
        <f xml:space="preserve"> TRIM(UPPER( MID(_INSTRUMENT_TAGS[[#This Row],[INITIAL_DESC]],51,25)))</f>
        <v/>
      </c>
      <c r="I700" s="281"/>
      <c r="J700" s="280" t="str">
        <f>_xlfn.CONCAT(_INSTRUMENT_TAGS[[#This Row],[INITIAL_TAG1]:[INITIAL_TAG2]])</f>
        <v>BB1EM657_LOCAL_MODE</v>
      </c>
      <c r="K700" s="280" t="str">
        <f>TRIM(TRIM(_INSTRUMENT_TAGS[[#This Row],[DESC1]])&amp; " " &amp;TRIM(_INSTRUMENT_TAGS[[#This Row],[DESC2]]) &amp; " " &amp; TRIM(_INSTRUMENT_TAGS[[#This Row],[DESC3]]))</f>
        <v>FUEL FEEDING ROTARY VALVE 1 LOCAL_MODE</v>
      </c>
    </row>
    <row r="701" spans="1:11" x14ac:dyDescent="0.4">
      <c r="A701" s="280" t="s">
        <v>1481</v>
      </c>
      <c r="B701" s="280" t="s">
        <v>2203</v>
      </c>
      <c r="C701" s="280" t="s">
        <v>2336</v>
      </c>
      <c r="D701" s="281"/>
      <c r="E701" s="280" t="str">
        <f>_xlfn.CONCAT(_INSTRUMENT_TAGS[[#This Row],[INITIAL_TAG1]:[INITIAL_TAG2]])</f>
        <v>BB1EM657_LOCAL_RUN_FWD</v>
      </c>
      <c r="F701" s="280" t="str">
        <f>TRIM(UPPER( MID(_INSTRUMENT_TAGS[[#This Row],[INITIAL_DESC]],1,25)))</f>
        <v>FUEL FEEDING</v>
      </c>
      <c r="G701" s="280" t="str">
        <f>TRIM(UPPER( MID(_INSTRUMENT_TAGS[[#This Row],[INITIAL_DESC]],26,25)))</f>
        <v>ROTARY VALVE 1 LOCAL_RUN_</v>
      </c>
      <c r="H701" s="280" t="str">
        <f xml:space="preserve"> TRIM(UPPER( MID(_INSTRUMENT_TAGS[[#This Row],[INITIAL_DESC]],51,25)))</f>
        <v>FWD</v>
      </c>
      <c r="I701" s="281"/>
      <c r="J701" s="280" t="str">
        <f>_xlfn.CONCAT(_INSTRUMENT_TAGS[[#This Row],[INITIAL_TAG1]:[INITIAL_TAG2]])</f>
        <v>BB1EM657_LOCAL_RUN_FWD</v>
      </c>
      <c r="K701" s="280" t="str">
        <f>TRIM(TRIM(_INSTRUMENT_TAGS[[#This Row],[DESC1]])&amp; " " &amp;TRIM(_INSTRUMENT_TAGS[[#This Row],[DESC2]]) &amp; " " &amp; TRIM(_INSTRUMENT_TAGS[[#This Row],[DESC3]]))</f>
        <v>FUEL FEEDING ROTARY VALVE 1 LOCAL_RUN_ FWD</v>
      </c>
    </row>
    <row r="702" spans="1:11" x14ac:dyDescent="0.4">
      <c r="A702" s="280" t="s">
        <v>1481</v>
      </c>
      <c r="B702" s="280" t="s">
        <v>2205</v>
      </c>
      <c r="C702" s="280" t="s">
        <v>2337</v>
      </c>
      <c r="D702" s="281"/>
      <c r="E702" s="280" t="str">
        <f>_xlfn.CONCAT(_INSTRUMENT_TAGS[[#This Row],[INITIAL_TAG1]:[INITIAL_TAG2]])</f>
        <v>BB1EM657_LOCAL_RUN_REV</v>
      </c>
      <c r="F702" s="280" t="str">
        <f>TRIM(UPPER( MID(_INSTRUMENT_TAGS[[#This Row],[INITIAL_DESC]],1,25)))</f>
        <v>FUEL FEEDING</v>
      </c>
      <c r="G702" s="280" t="str">
        <f>TRIM(UPPER( MID(_INSTRUMENT_TAGS[[#This Row],[INITIAL_DESC]],26,25)))</f>
        <v>ROTARY VALVE 1 LOCAL_RUN_</v>
      </c>
      <c r="H702" s="280" t="str">
        <f xml:space="preserve"> TRIM(UPPER( MID(_INSTRUMENT_TAGS[[#This Row],[INITIAL_DESC]],51,25)))</f>
        <v>REV</v>
      </c>
      <c r="I702" s="281"/>
      <c r="J702" s="280" t="str">
        <f>_xlfn.CONCAT(_INSTRUMENT_TAGS[[#This Row],[INITIAL_TAG1]:[INITIAL_TAG2]])</f>
        <v>BB1EM657_LOCAL_RUN_REV</v>
      </c>
      <c r="K702" s="280" t="str">
        <f>TRIM(TRIM(_INSTRUMENT_TAGS[[#This Row],[DESC1]])&amp; " " &amp;TRIM(_INSTRUMENT_TAGS[[#This Row],[DESC2]]) &amp; " " &amp; TRIM(_INSTRUMENT_TAGS[[#This Row],[DESC3]]))</f>
        <v>FUEL FEEDING ROTARY VALVE 1 LOCAL_RUN_ REV</v>
      </c>
    </row>
    <row r="703" spans="1:11" x14ac:dyDescent="0.4">
      <c r="A703" s="280" t="s">
        <v>1481</v>
      </c>
      <c r="B703" s="280" t="s">
        <v>2191</v>
      </c>
      <c r="C703" s="280" t="s">
        <v>2338</v>
      </c>
      <c r="D703" s="281"/>
      <c r="E703" s="280" t="str">
        <f>_xlfn.CONCAT(_INSTRUMENT_TAGS[[#This Row],[INITIAL_TAG1]:[INITIAL_TAG2]])</f>
        <v>BB1EM657_ISOLATOR</v>
      </c>
      <c r="F703" s="280" t="str">
        <f>TRIM(UPPER( MID(_INSTRUMENT_TAGS[[#This Row],[INITIAL_DESC]],1,25)))</f>
        <v>FUEL FEEDING</v>
      </c>
      <c r="G703" s="280" t="str">
        <f>TRIM(UPPER( MID(_INSTRUMENT_TAGS[[#This Row],[INITIAL_DESC]],26,25)))</f>
        <v>ROTARY VALVE 1 ISOLATOR</v>
      </c>
      <c r="H703" s="280" t="str">
        <f xml:space="preserve"> TRIM(UPPER( MID(_INSTRUMENT_TAGS[[#This Row],[INITIAL_DESC]],51,25)))</f>
        <v/>
      </c>
      <c r="I703" s="281"/>
      <c r="J703" s="280" t="str">
        <f>_xlfn.CONCAT(_INSTRUMENT_TAGS[[#This Row],[INITIAL_TAG1]:[INITIAL_TAG2]])</f>
        <v>BB1EM657_ISOLATOR</v>
      </c>
      <c r="K703" s="280" t="str">
        <f>TRIM(TRIM(_INSTRUMENT_TAGS[[#This Row],[DESC1]])&amp; " " &amp;TRIM(_INSTRUMENT_TAGS[[#This Row],[DESC2]]) &amp; " " &amp; TRIM(_INSTRUMENT_TAGS[[#This Row],[DESC3]]))</f>
        <v>FUEL FEEDING ROTARY VALVE 1 ISOLATOR</v>
      </c>
    </row>
    <row r="704" spans="1:11" x14ac:dyDescent="0.4">
      <c r="A704" s="280" t="s">
        <v>1482</v>
      </c>
      <c r="C704" s="280" t="s">
        <v>2339</v>
      </c>
      <c r="D704" s="281"/>
      <c r="E704" s="280" t="str">
        <f>_xlfn.CONCAT(_INSTRUMENT_TAGS[[#This Row],[INITIAL_TAG1]:[INITIAL_TAG2]])</f>
        <v>BB1EM656</v>
      </c>
      <c r="F704" s="280" t="str">
        <f>TRIM(UPPER( MID(_INSTRUMENT_TAGS[[#This Row],[INITIAL_DESC]],1,25)))</f>
        <v>FUEL FEEDING</v>
      </c>
      <c r="G704" s="280" t="str">
        <f>TRIM(UPPER( MID(_INSTRUMENT_TAGS[[#This Row],[INITIAL_DESC]],26,25)))</f>
        <v>ROTARY VALVE 2</v>
      </c>
      <c r="H704" s="280" t="str">
        <f xml:space="preserve"> TRIM(UPPER( MID(_INSTRUMENT_TAGS[[#This Row],[INITIAL_DESC]],51,25)))</f>
        <v/>
      </c>
      <c r="I704" s="281"/>
      <c r="J704" s="280" t="str">
        <f>_xlfn.CONCAT(_INSTRUMENT_TAGS[[#This Row],[INITIAL_TAG1]:[INITIAL_TAG2]])</f>
        <v>BB1EM656</v>
      </c>
      <c r="K704" s="280" t="str">
        <f>TRIM(TRIM(_INSTRUMENT_TAGS[[#This Row],[DESC1]])&amp; " " &amp;TRIM(_INSTRUMENT_TAGS[[#This Row],[DESC2]]) &amp; " " &amp; TRIM(_INSTRUMENT_TAGS[[#This Row],[DESC3]]))</f>
        <v>FUEL FEEDING ROTARY VALVE 2</v>
      </c>
    </row>
    <row r="705" spans="1:11" x14ac:dyDescent="0.4">
      <c r="A705" s="280" t="s">
        <v>1482</v>
      </c>
      <c r="B705" s="280" t="s">
        <v>2187</v>
      </c>
      <c r="C705" s="280" t="s">
        <v>2340</v>
      </c>
      <c r="D705" s="281"/>
      <c r="E705" s="280" t="str">
        <f>_xlfn.CONCAT(_INSTRUMENT_TAGS[[#This Row],[INITIAL_TAG1]:[INITIAL_TAG2]])</f>
        <v>BB1EM656_LOCAL_MODE</v>
      </c>
      <c r="F705" s="280" t="str">
        <f>TRIM(UPPER( MID(_INSTRUMENT_TAGS[[#This Row],[INITIAL_DESC]],1,25)))</f>
        <v>FUEL FEEDING</v>
      </c>
      <c r="G705" s="280" t="str">
        <f>TRIM(UPPER( MID(_INSTRUMENT_TAGS[[#This Row],[INITIAL_DESC]],26,25)))</f>
        <v>ROTARY VALVE 2 LOCAL_MODE</v>
      </c>
      <c r="H705" s="280" t="str">
        <f xml:space="preserve"> TRIM(UPPER( MID(_INSTRUMENT_TAGS[[#This Row],[INITIAL_DESC]],51,25)))</f>
        <v/>
      </c>
      <c r="I705" s="281"/>
      <c r="J705" s="280" t="str">
        <f>_xlfn.CONCAT(_INSTRUMENT_TAGS[[#This Row],[INITIAL_TAG1]:[INITIAL_TAG2]])</f>
        <v>BB1EM656_LOCAL_MODE</v>
      </c>
      <c r="K705" s="280" t="str">
        <f>TRIM(TRIM(_INSTRUMENT_TAGS[[#This Row],[DESC1]])&amp; " " &amp;TRIM(_INSTRUMENT_TAGS[[#This Row],[DESC2]]) &amp; " " &amp; TRIM(_INSTRUMENT_TAGS[[#This Row],[DESC3]]))</f>
        <v>FUEL FEEDING ROTARY VALVE 2 LOCAL_MODE</v>
      </c>
    </row>
    <row r="706" spans="1:11" x14ac:dyDescent="0.4">
      <c r="A706" s="280" t="s">
        <v>1482</v>
      </c>
      <c r="B706" s="280" t="s">
        <v>2203</v>
      </c>
      <c r="C706" s="280" t="s">
        <v>2341</v>
      </c>
      <c r="D706" s="281"/>
      <c r="E706" s="280" t="str">
        <f>_xlfn.CONCAT(_INSTRUMENT_TAGS[[#This Row],[INITIAL_TAG1]:[INITIAL_TAG2]])</f>
        <v>BB1EM656_LOCAL_RUN_FWD</v>
      </c>
      <c r="F706" s="280" t="str">
        <f>TRIM(UPPER( MID(_INSTRUMENT_TAGS[[#This Row],[INITIAL_DESC]],1,25)))</f>
        <v>FUEL FEEDING</v>
      </c>
      <c r="G706" s="280" t="str">
        <f>TRIM(UPPER( MID(_INSTRUMENT_TAGS[[#This Row],[INITIAL_DESC]],26,25)))</f>
        <v>ROTARY VALVE 2 LOCAL_RUN_</v>
      </c>
      <c r="H706" s="280" t="str">
        <f xml:space="preserve"> TRIM(UPPER( MID(_INSTRUMENT_TAGS[[#This Row],[INITIAL_DESC]],51,25)))</f>
        <v>FWD</v>
      </c>
      <c r="I706" s="281"/>
      <c r="J706" s="280" t="str">
        <f>_xlfn.CONCAT(_INSTRUMENT_TAGS[[#This Row],[INITIAL_TAG1]:[INITIAL_TAG2]])</f>
        <v>BB1EM656_LOCAL_RUN_FWD</v>
      </c>
      <c r="K706" s="280" t="str">
        <f>TRIM(TRIM(_INSTRUMENT_TAGS[[#This Row],[DESC1]])&amp; " " &amp;TRIM(_INSTRUMENT_TAGS[[#This Row],[DESC2]]) &amp; " " &amp; TRIM(_INSTRUMENT_TAGS[[#This Row],[DESC3]]))</f>
        <v>FUEL FEEDING ROTARY VALVE 2 LOCAL_RUN_ FWD</v>
      </c>
    </row>
    <row r="707" spans="1:11" x14ac:dyDescent="0.4">
      <c r="A707" s="280" t="s">
        <v>1482</v>
      </c>
      <c r="B707" s="280" t="s">
        <v>2205</v>
      </c>
      <c r="C707" s="280" t="s">
        <v>2342</v>
      </c>
      <c r="D707" s="281"/>
      <c r="E707" s="280" t="str">
        <f>_xlfn.CONCAT(_INSTRUMENT_TAGS[[#This Row],[INITIAL_TAG1]:[INITIAL_TAG2]])</f>
        <v>BB1EM656_LOCAL_RUN_REV</v>
      </c>
      <c r="F707" s="280" t="str">
        <f>TRIM(UPPER( MID(_INSTRUMENT_TAGS[[#This Row],[INITIAL_DESC]],1,25)))</f>
        <v>FUEL FEEDING</v>
      </c>
      <c r="G707" s="280" t="str">
        <f>TRIM(UPPER( MID(_INSTRUMENT_TAGS[[#This Row],[INITIAL_DESC]],26,25)))</f>
        <v>ROTARY VALVE 2 LOCAL_RUN_</v>
      </c>
      <c r="H707" s="280" t="str">
        <f xml:space="preserve"> TRIM(UPPER( MID(_INSTRUMENT_TAGS[[#This Row],[INITIAL_DESC]],51,25)))</f>
        <v>REV</v>
      </c>
      <c r="I707" s="281"/>
      <c r="J707" s="280" t="str">
        <f>_xlfn.CONCAT(_INSTRUMENT_TAGS[[#This Row],[INITIAL_TAG1]:[INITIAL_TAG2]])</f>
        <v>BB1EM656_LOCAL_RUN_REV</v>
      </c>
      <c r="K707" s="280" t="str">
        <f>TRIM(TRIM(_INSTRUMENT_TAGS[[#This Row],[DESC1]])&amp; " " &amp;TRIM(_INSTRUMENT_TAGS[[#This Row],[DESC2]]) &amp; " " &amp; TRIM(_INSTRUMENT_TAGS[[#This Row],[DESC3]]))</f>
        <v>FUEL FEEDING ROTARY VALVE 2 LOCAL_RUN_ REV</v>
      </c>
    </row>
    <row r="708" spans="1:11" x14ac:dyDescent="0.4">
      <c r="A708" s="280" t="s">
        <v>1482</v>
      </c>
      <c r="B708" s="280" t="s">
        <v>2191</v>
      </c>
      <c r="C708" s="280" t="s">
        <v>2343</v>
      </c>
      <c r="D708" s="281"/>
      <c r="E708" s="280" t="str">
        <f>_xlfn.CONCAT(_INSTRUMENT_TAGS[[#This Row],[INITIAL_TAG1]:[INITIAL_TAG2]])</f>
        <v>BB1EM656_ISOLATOR</v>
      </c>
      <c r="F708" s="280" t="str">
        <f>TRIM(UPPER( MID(_INSTRUMENT_TAGS[[#This Row],[INITIAL_DESC]],1,25)))</f>
        <v>FUEL FEEDING</v>
      </c>
      <c r="G708" s="280" t="str">
        <f>TRIM(UPPER( MID(_INSTRUMENT_TAGS[[#This Row],[INITIAL_DESC]],26,25)))</f>
        <v>ROTARY VALVE 2 ISOLATOR</v>
      </c>
      <c r="H708" s="280" t="str">
        <f xml:space="preserve"> TRIM(UPPER( MID(_INSTRUMENT_TAGS[[#This Row],[INITIAL_DESC]],51,25)))</f>
        <v/>
      </c>
      <c r="I708" s="281"/>
      <c r="J708" s="280" t="str">
        <f>_xlfn.CONCAT(_INSTRUMENT_TAGS[[#This Row],[INITIAL_TAG1]:[INITIAL_TAG2]])</f>
        <v>BB1EM656_ISOLATOR</v>
      </c>
      <c r="K708" s="280" t="str">
        <f>TRIM(TRIM(_INSTRUMENT_TAGS[[#This Row],[DESC1]])&amp; " " &amp;TRIM(_INSTRUMENT_TAGS[[#This Row],[DESC2]]) &amp; " " &amp; TRIM(_INSTRUMENT_TAGS[[#This Row],[DESC3]]))</f>
        <v>FUEL FEEDING ROTARY VALVE 2 ISOLATOR</v>
      </c>
    </row>
    <row r="709" spans="1:11" x14ac:dyDescent="0.4">
      <c r="A709" s="280" t="s">
        <v>1511</v>
      </c>
      <c r="C709" s="280" t="s">
        <v>2344</v>
      </c>
      <c r="D709" s="281"/>
      <c r="E709" s="280" t="str">
        <f>_xlfn.CONCAT(_INSTRUMENT_TAGS[[#This Row],[INITIAL_TAG1]:[INITIAL_TAG2]])</f>
        <v>BB1EM856</v>
      </c>
      <c r="F709" s="280" t="str">
        <f>TRIM(UPPER( MID(_INSTRUMENT_TAGS[[#This Row],[INITIAL_DESC]],1,25)))</f>
        <v>PURIFIED SAND</v>
      </c>
      <c r="G709" s="280" t="str">
        <f>TRIM(UPPER( MID(_INSTRUMENT_TAGS[[#This Row],[INITIAL_DESC]],26,25)))</f>
        <v>SCREW CONVEYOR</v>
      </c>
      <c r="H709" s="280" t="str">
        <f xml:space="preserve"> TRIM(UPPER( MID(_INSTRUMENT_TAGS[[#This Row],[INITIAL_DESC]],51,25)))</f>
        <v/>
      </c>
      <c r="I709" s="281"/>
      <c r="J709" s="280" t="str">
        <f>_xlfn.CONCAT(_INSTRUMENT_TAGS[[#This Row],[INITIAL_TAG1]:[INITIAL_TAG2]])</f>
        <v>BB1EM856</v>
      </c>
      <c r="K709" s="280" t="str">
        <f>TRIM(TRIM(_INSTRUMENT_TAGS[[#This Row],[DESC1]])&amp; " " &amp;TRIM(_INSTRUMENT_TAGS[[#This Row],[DESC2]]) &amp; " " &amp; TRIM(_INSTRUMENT_TAGS[[#This Row],[DESC3]]))</f>
        <v>PURIFIED SAND SCREW CONVEYOR</v>
      </c>
    </row>
    <row r="710" spans="1:11" x14ac:dyDescent="0.4">
      <c r="A710" s="280" t="s">
        <v>1511</v>
      </c>
      <c r="B710" s="280" t="s">
        <v>2187</v>
      </c>
      <c r="C710" s="280" t="s">
        <v>2345</v>
      </c>
      <c r="D710" s="281"/>
      <c r="E710" s="280" t="str">
        <f>_xlfn.CONCAT(_INSTRUMENT_TAGS[[#This Row],[INITIAL_TAG1]:[INITIAL_TAG2]])</f>
        <v>BB1EM856_LOCAL_MODE</v>
      </c>
      <c r="F710" s="280" t="str">
        <f>TRIM(UPPER( MID(_INSTRUMENT_TAGS[[#This Row],[INITIAL_DESC]],1,25)))</f>
        <v>PURIFIED SAND</v>
      </c>
      <c r="G710" s="280" t="str">
        <f>TRIM(UPPER( MID(_INSTRUMENT_TAGS[[#This Row],[INITIAL_DESC]],26,25)))</f>
        <v>SCREW CONVEYOR LOCAL_MODE</v>
      </c>
      <c r="H710" s="280" t="str">
        <f xml:space="preserve"> TRIM(UPPER( MID(_INSTRUMENT_TAGS[[#This Row],[INITIAL_DESC]],51,25)))</f>
        <v/>
      </c>
      <c r="I710" s="281"/>
      <c r="J710" s="280" t="str">
        <f>_xlfn.CONCAT(_INSTRUMENT_TAGS[[#This Row],[INITIAL_TAG1]:[INITIAL_TAG2]])</f>
        <v>BB1EM856_LOCAL_MODE</v>
      </c>
      <c r="K710" s="280" t="str">
        <f>TRIM(TRIM(_INSTRUMENT_TAGS[[#This Row],[DESC1]])&amp; " " &amp;TRIM(_INSTRUMENT_TAGS[[#This Row],[DESC2]]) &amp; " " &amp; TRIM(_INSTRUMENT_TAGS[[#This Row],[DESC3]]))</f>
        <v>PURIFIED SAND SCREW CONVEYOR LOCAL_MODE</v>
      </c>
    </row>
    <row r="711" spans="1:11" x14ac:dyDescent="0.4">
      <c r="A711" s="280" t="s">
        <v>1511</v>
      </c>
      <c r="B711" s="280" t="s">
        <v>2203</v>
      </c>
      <c r="C711" s="280" t="s">
        <v>2346</v>
      </c>
      <c r="D711" s="281"/>
      <c r="E711" s="280" t="str">
        <f>_xlfn.CONCAT(_INSTRUMENT_TAGS[[#This Row],[INITIAL_TAG1]:[INITIAL_TAG2]])</f>
        <v>BB1EM856_LOCAL_RUN_FWD</v>
      </c>
      <c r="F711" s="280" t="str">
        <f>TRIM(UPPER( MID(_INSTRUMENT_TAGS[[#This Row],[INITIAL_DESC]],1,25)))</f>
        <v>PURIFIED SAND</v>
      </c>
      <c r="G711" s="280" t="str">
        <f>TRIM(UPPER( MID(_INSTRUMENT_TAGS[[#This Row],[INITIAL_DESC]],26,25)))</f>
        <v>SCREW CONVEYOR LOCAL_RUN_</v>
      </c>
      <c r="H711" s="280" t="str">
        <f xml:space="preserve"> TRIM(UPPER( MID(_INSTRUMENT_TAGS[[#This Row],[INITIAL_DESC]],51,25)))</f>
        <v>FWD</v>
      </c>
      <c r="I711" s="281"/>
      <c r="J711" s="280" t="str">
        <f>_xlfn.CONCAT(_INSTRUMENT_TAGS[[#This Row],[INITIAL_TAG1]:[INITIAL_TAG2]])</f>
        <v>BB1EM856_LOCAL_RUN_FWD</v>
      </c>
      <c r="K711" s="280" t="str">
        <f>TRIM(TRIM(_INSTRUMENT_TAGS[[#This Row],[DESC1]])&amp; " " &amp;TRIM(_INSTRUMENT_TAGS[[#This Row],[DESC2]]) &amp; " " &amp; TRIM(_INSTRUMENT_TAGS[[#This Row],[DESC3]]))</f>
        <v>PURIFIED SAND SCREW CONVEYOR LOCAL_RUN_ FWD</v>
      </c>
    </row>
    <row r="712" spans="1:11" x14ac:dyDescent="0.4">
      <c r="A712" s="280" t="s">
        <v>1511</v>
      </c>
      <c r="B712" s="280" t="s">
        <v>2205</v>
      </c>
      <c r="C712" s="280" t="s">
        <v>2347</v>
      </c>
      <c r="D712" s="281"/>
      <c r="E712" s="280" t="str">
        <f>_xlfn.CONCAT(_INSTRUMENT_TAGS[[#This Row],[INITIAL_TAG1]:[INITIAL_TAG2]])</f>
        <v>BB1EM856_LOCAL_RUN_REV</v>
      </c>
      <c r="F712" s="280" t="str">
        <f>TRIM(UPPER( MID(_INSTRUMENT_TAGS[[#This Row],[INITIAL_DESC]],1,25)))</f>
        <v>PURIFIED SAND</v>
      </c>
      <c r="G712" s="280" t="str">
        <f>TRIM(UPPER( MID(_INSTRUMENT_TAGS[[#This Row],[INITIAL_DESC]],26,25)))</f>
        <v>SCREW CONVEYOR LOCAL_RUN_</v>
      </c>
      <c r="H712" s="280" t="str">
        <f xml:space="preserve"> TRIM(UPPER( MID(_INSTRUMENT_TAGS[[#This Row],[INITIAL_DESC]],51,25)))</f>
        <v>REV</v>
      </c>
      <c r="I712" s="281"/>
      <c r="J712" s="280" t="str">
        <f>_xlfn.CONCAT(_INSTRUMENT_TAGS[[#This Row],[INITIAL_TAG1]:[INITIAL_TAG2]])</f>
        <v>BB1EM856_LOCAL_RUN_REV</v>
      </c>
      <c r="K712" s="280" t="str">
        <f>TRIM(TRIM(_INSTRUMENT_TAGS[[#This Row],[DESC1]])&amp; " " &amp;TRIM(_INSTRUMENT_TAGS[[#This Row],[DESC2]]) &amp; " " &amp; TRIM(_INSTRUMENT_TAGS[[#This Row],[DESC3]]))</f>
        <v>PURIFIED SAND SCREW CONVEYOR LOCAL_RUN_ REV</v>
      </c>
    </row>
    <row r="713" spans="1:11" x14ac:dyDescent="0.4">
      <c r="A713" s="280" t="s">
        <v>1511</v>
      </c>
      <c r="B713" s="280" t="s">
        <v>2191</v>
      </c>
      <c r="C713" s="280" t="s">
        <v>2348</v>
      </c>
      <c r="D713" s="281"/>
      <c r="E713" s="280" t="str">
        <f>_xlfn.CONCAT(_INSTRUMENT_TAGS[[#This Row],[INITIAL_TAG1]:[INITIAL_TAG2]])</f>
        <v>BB1EM856_ISOLATOR</v>
      </c>
      <c r="F713" s="280" t="str">
        <f>TRIM(UPPER( MID(_INSTRUMENT_TAGS[[#This Row],[INITIAL_DESC]],1,25)))</f>
        <v>PURIFIED SAND</v>
      </c>
      <c r="G713" s="280" t="str">
        <f>TRIM(UPPER( MID(_INSTRUMENT_TAGS[[#This Row],[INITIAL_DESC]],26,25)))</f>
        <v>SCREW CONVEYOR ISOLATOR</v>
      </c>
      <c r="H713" s="280" t="str">
        <f xml:space="preserve"> TRIM(UPPER( MID(_INSTRUMENT_TAGS[[#This Row],[INITIAL_DESC]],51,25)))</f>
        <v/>
      </c>
      <c r="I713" s="281"/>
      <c r="J713" s="280" t="str">
        <f>_xlfn.CONCAT(_INSTRUMENT_TAGS[[#This Row],[INITIAL_TAG1]:[INITIAL_TAG2]])</f>
        <v>BB1EM856_ISOLATOR</v>
      </c>
      <c r="K713" s="280" t="str">
        <f>TRIM(TRIM(_INSTRUMENT_TAGS[[#This Row],[DESC1]])&amp; " " &amp;TRIM(_INSTRUMENT_TAGS[[#This Row],[DESC2]]) &amp; " " &amp; TRIM(_INSTRUMENT_TAGS[[#This Row],[DESC3]]))</f>
        <v>PURIFIED SAND SCREW CONVEYOR ISOLATOR</v>
      </c>
    </row>
    <row r="714" spans="1:11" x14ac:dyDescent="0.4">
      <c r="A714" s="280" t="s">
        <v>1029</v>
      </c>
      <c r="C714" s="280" t="s">
        <v>2349</v>
      </c>
      <c r="D714" s="281"/>
      <c r="E714" s="280" t="str">
        <f>_xlfn.CONCAT(_INSTRUMENT_TAGS[[#This Row],[INITIAL_TAG1]:[INITIAL_TAG2]])</f>
        <v>BB1EM850</v>
      </c>
      <c r="F714" s="280" t="str">
        <f>TRIM(UPPER( MID(_INSTRUMENT_TAGS[[#This Row],[INITIAL_DESC]],1,25)))</f>
        <v>2ND PASS FLY ASH</v>
      </c>
      <c r="G714" s="280" t="str">
        <f>TRIM(UPPER( MID(_INSTRUMENT_TAGS[[#This Row],[INITIAL_DESC]],26,25)))</f>
        <v>ROTARY VALVE</v>
      </c>
      <c r="H714" s="280" t="str">
        <f xml:space="preserve"> TRIM(UPPER( MID(_INSTRUMENT_TAGS[[#This Row],[INITIAL_DESC]],51,25)))</f>
        <v/>
      </c>
      <c r="I714" s="281"/>
      <c r="J714" s="280" t="str">
        <f>_xlfn.CONCAT(_INSTRUMENT_TAGS[[#This Row],[INITIAL_TAG1]:[INITIAL_TAG2]])</f>
        <v>BB1EM850</v>
      </c>
      <c r="K714" s="280" t="str">
        <f>TRIM(TRIM(_INSTRUMENT_TAGS[[#This Row],[DESC1]])&amp; " " &amp;TRIM(_INSTRUMENT_TAGS[[#This Row],[DESC2]]) &amp; " " &amp; TRIM(_INSTRUMENT_TAGS[[#This Row],[DESC3]]))</f>
        <v>2ND PASS FLY ASH ROTARY VALVE</v>
      </c>
    </row>
    <row r="715" spans="1:11" x14ac:dyDescent="0.4">
      <c r="A715" s="280" t="s">
        <v>1029</v>
      </c>
      <c r="B715" s="280" t="s">
        <v>2187</v>
      </c>
      <c r="C715" s="280" t="s">
        <v>2350</v>
      </c>
      <c r="D715" s="281"/>
      <c r="E715" s="280" t="str">
        <f>_xlfn.CONCAT(_INSTRUMENT_TAGS[[#This Row],[INITIAL_TAG1]:[INITIAL_TAG2]])</f>
        <v>BB1EM850_LOCAL_MODE</v>
      </c>
      <c r="F715" s="280" t="str">
        <f>TRIM(UPPER( MID(_INSTRUMENT_TAGS[[#This Row],[INITIAL_DESC]],1,25)))</f>
        <v>2ND PASS FLY ASH</v>
      </c>
      <c r="G715" s="280" t="str">
        <f>TRIM(UPPER( MID(_INSTRUMENT_TAGS[[#This Row],[INITIAL_DESC]],26,25)))</f>
        <v>ROTARY VALVE LOCAL_MODE</v>
      </c>
      <c r="H715" s="280" t="str">
        <f xml:space="preserve"> TRIM(UPPER( MID(_INSTRUMENT_TAGS[[#This Row],[INITIAL_DESC]],51,25)))</f>
        <v/>
      </c>
      <c r="I715" s="281"/>
      <c r="J715" s="280" t="str">
        <f>_xlfn.CONCAT(_INSTRUMENT_TAGS[[#This Row],[INITIAL_TAG1]:[INITIAL_TAG2]])</f>
        <v>BB1EM850_LOCAL_MODE</v>
      </c>
      <c r="K715" s="280" t="str">
        <f>TRIM(TRIM(_INSTRUMENT_TAGS[[#This Row],[DESC1]])&amp; " " &amp;TRIM(_INSTRUMENT_TAGS[[#This Row],[DESC2]]) &amp; " " &amp; TRIM(_INSTRUMENT_TAGS[[#This Row],[DESC3]]))</f>
        <v>2ND PASS FLY ASH ROTARY VALVE LOCAL_MODE</v>
      </c>
    </row>
    <row r="716" spans="1:11" x14ac:dyDescent="0.4">
      <c r="A716" s="280" t="s">
        <v>1029</v>
      </c>
      <c r="B716" s="280" t="s">
        <v>2203</v>
      </c>
      <c r="C716" s="280" t="s">
        <v>2351</v>
      </c>
      <c r="D716" s="281"/>
      <c r="E716" s="280" t="str">
        <f>_xlfn.CONCAT(_INSTRUMENT_TAGS[[#This Row],[INITIAL_TAG1]:[INITIAL_TAG2]])</f>
        <v>BB1EM850_LOCAL_RUN_FWD</v>
      </c>
      <c r="F716" s="280" t="str">
        <f>TRIM(UPPER( MID(_INSTRUMENT_TAGS[[#This Row],[INITIAL_DESC]],1,25)))</f>
        <v>2ND PASS FLY ASH</v>
      </c>
      <c r="G716" s="280" t="str">
        <f>TRIM(UPPER( MID(_INSTRUMENT_TAGS[[#This Row],[INITIAL_DESC]],26,25)))</f>
        <v>ROTARY VALVE LOCAL_RUN_</v>
      </c>
      <c r="H716" s="280" t="str">
        <f xml:space="preserve"> TRIM(UPPER( MID(_INSTRUMENT_TAGS[[#This Row],[INITIAL_DESC]],51,25)))</f>
        <v>FWD</v>
      </c>
      <c r="I716" s="281"/>
      <c r="J716" s="280" t="str">
        <f>_xlfn.CONCAT(_INSTRUMENT_TAGS[[#This Row],[INITIAL_TAG1]:[INITIAL_TAG2]])</f>
        <v>BB1EM850_LOCAL_RUN_FWD</v>
      </c>
      <c r="K716" s="280" t="str">
        <f>TRIM(TRIM(_INSTRUMENT_TAGS[[#This Row],[DESC1]])&amp; " " &amp;TRIM(_INSTRUMENT_TAGS[[#This Row],[DESC2]]) &amp; " " &amp; TRIM(_INSTRUMENT_TAGS[[#This Row],[DESC3]]))</f>
        <v>2ND PASS FLY ASH ROTARY VALVE LOCAL_RUN_ FWD</v>
      </c>
    </row>
    <row r="717" spans="1:11" x14ac:dyDescent="0.4">
      <c r="A717" s="280" t="s">
        <v>1029</v>
      </c>
      <c r="B717" s="280" t="s">
        <v>2205</v>
      </c>
      <c r="C717" s="280" t="s">
        <v>2352</v>
      </c>
      <c r="D717" s="281"/>
      <c r="E717" s="280" t="str">
        <f>_xlfn.CONCAT(_INSTRUMENT_TAGS[[#This Row],[INITIAL_TAG1]:[INITIAL_TAG2]])</f>
        <v>BB1EM850_LOCAL_RUN_REV</v>
      </c>
      <c r="F717" s="280" t="str">
        <f>TRIM(UPPER( MID(_INSTRUMENT_TAGS[[#This Row],[INITIAL_DESC]],1,25)))</f>
        <v>2ND PASS FLY ASH</v>
      </c>
      <c r="G717" s="280" t="str">
        <f>TRIM(UPPER( MID(_INSTRUMENT_TAGS[[#This Row],[INITIAL_DESC]],26,25)))</f>
        <v>ROTARY VALVE LOCAL_RUN_</v>
      </c>
      <c r="H717" s="280" t="str">
        <f xml:space="preserve"> TRIM(UPPER( MID(_INSTRUMENT_TAGS[[#This Row],[INITIAL_DESC]],51,25)))</f>
        <v>REV</v>
      </c>
      <c r="I717" s="281"/>
      <c r="J717" s="280" t="str">
        <f>_xlfn.CONCAT(_INSTRUMENT_TAGS[[#This Row],[INITIAL_TAG1]:[INITIAL_TAG2]])</f>
        <v>BB1EM850_LOCAL_RUN_REV</v>
      </c>
      <c r="K717" s="280" t="str">
        <f>TRIM(TRIM(_INSTRUMENT_TAGS[[#This Row],[DESC1]])&amp; " " &amp;TRIM(_INSTRUMENT_TAGS[[#This Row],[DESC2]]) &amp; " " &amp; TRIM(_INSTRUMENT_TAGS[[#This Row],[DESC3]]))</f>
        <v>2ND PASS FLY ASH ROTARY VALVE LOCAL_RUN_ REV</v>
      </c>
    </row>
    <row r="718" spans="1:11" x14ac:dyDescent="0.4">
      <c r="A718" s="280" t="s">
        <v>1029</v>
      </c>
      <c r="B718" s="280" t="s">
        <v>2191</v>
      </c>
      <c r="C718" s="280" t="s">
        <v>2353</v>
      </c>
      <c r="D718" s="281"/>
      <c r="E718" s="280" t="str">
        <f>_xlfn.CONCAT(_INSTRUMENT_TAGS[[#This Row],[INITIAL_TAG1]:[INITIAL_TAG2]])</f>
        <v>BB1EM850_ISOLATOR</v>
      </c>
      <c r="F718" s="280" t="str">
        <f>TRIM(UPPER( MID(_INSTRUMENT_TAGS[[#This Row],[INITIAL_DESC]],1,25)))</f>
        <v>2ND PASS FLY ASH</v>
      </c>
      <c r="G718" s="280" t="str">
        <f>TRIM(UPPER( MID(_INSTRUMENT_TAGS[[#This Row],[INITIAL_DESC]],26,25)))</f>
        <v>ROTARY VALVE ISOLATOR</v>
      </c>
      <c r="H718" s="280" t="str">
        <f xml:space="preserve"> TRIM(UPPER( MID(_INSTRUMENT_TAGS[[#This Row],[INITIAL_DESC]],51,25)))</f>
        <v/>
      </c>
      <c r="I718" s="281"/>
      <c r="J718" s="280" t="str">
        <f>_xlfn.CONCAT(_INSTRUMENT_TAGS[[#This Row],[INITIAL_TAG1]:[INITIAL_TAG2]])</f>
        <v>BB1EM850_ISOLATOR</v>
      </c>
      <c r="K718" s="280" t="str">
        <f>TRIM(TRIM(_INSTRUMENT_TAGS[[#This Row],[DESC1]])&amp; " " &amp;TRIM(_INSTRUMENT_TAGS[[#This Row],[DESC2]]) &amp; " " &amp; TRIM(_INSTRUMENT_TAGS[[#This Row],[DESC3]]))</f>
        <v>2ND PASS FLY ASH ROTARY VALVE ISOLATOR</v>
      </c>
    </row>
    <row r="719" spans="1:11" x14ac:dyDescent="0.4">
      <c r="A719" s="280" t="s">
        <v>1035</v>
      </c>
      <c r="C719" s="280" t="s">
        <v>2354</v>
      </c>
      <c r="D719" s="281"/>
      <c r="E719" s="280" t="str">
        <f>_xlfn.CONCAT(_INSTRUMENT_TAGS[[#This Row],[INITIAL_TAG1]:[INITIAL_TAG2]])</f>
        <v>BB1EM851</v>
      </c>
      <c r="F719" s="280" t="str">
        <f>TRIM(UPPER( MID(_INSTRUMENT_TAGS[[#This Row],[INITIAL_DESC]],1,25)))</f>
        <v>3RD PASS FLY ASH</v>
      </c>
      <c r="G719" s="280" t="str">
        <f>TRIM(UPPER( MID(_INSTRUMENT_TAGS[[#This Row],[INITIAL_DESC]],26,25)))</f>
        <v>ROTARY VALVE</v>
      </c>
      <c r="H719" s="280" t="str">
        <f xml:space="preserve"> TRIM(UPPER( MID(_INSTRUMENT_TAGS[[#This Row],[INITIAL_DESC]],51,25)))</f>
        <v/>
      </c>
      <c r="I719" s="281"/>
      <c r="J719" s="280" t="str">
        <f>_xlfn.CONCAT(_INSTRUMENT_TAGS[[#This Row],[INITIAL_TAG1]:[INITIAL_TAG2]])</f>
        <v>BB1EM851</v>
      </c>
      <c r="K719" s="280" t="str">
        <f>TRIM(TRIM(_INSTRUMENT_TAGS[[#This Row],[DESC1]])&amp; " " &amp;TRIM(_INSTRUMENT_TAGS[[#This Row],[DESC2]]) &amp; " " &amp; TRIM(_INSTRUMENT_TAGS[[#This Row],[DESC3]]))</f>
        <v>3RD PASS FLY ASH ROTARY VALVE</v>
      </c>
    </row>
    <row r="720" spans="1:11" x14ac:dyDescent="0.4">
      <c r="A720" s="280" t="s">
        <v>1035</v>
      </c>
      <c r="B720" s="280" t="s">
        <v>2187</v>
      </c>
      <c r="C720" s="280" t="s">
        <v>2355</v>
      </c>
      <c r="D720" s="281"/>
      <c r="E720" s="280" t="str">
        <f>_xlfn.CONCAT(_INSTRUMENT_TAGS[[#This Row],[INITIAL_TAG1]:[INITIAL_TAG2]])</f>
        <v>BB1EM851_LOCAL_MODE</v>
      </c>
      <c r="F720" s="280" t="str">
        <f>TRIM(UPPER( MID(_INSTRUMENT_TAGS[[#This Row],[INITIAL_DESC]],1,25)))</f>
        <v>3RD PASS FLY ASH</v>
      </c>
      <c r="G720" s="280" t="str">
        <f>TRIM(UPPER( MID(_INSTRUMENT_TAGS[[#This Row],[INITIAL_DESC]],26,25)))</f>
        <v>ROTARY VALVE LOCAL_MODE</v>
      </c>
      <c r="H720" s="280" t="str">
        <f xml:space="preserve"> TRIM(UPPER( MID(_INSTRUMENT_TAGS[[#This Row],[INITIAL_DESC]],51,25)))</f>
        <v/>
      </c>
      <c r="I720" s="281"/>
      <c r="J720" s="280" t="str">
        <f>_xlfn.CONCAT(_INSTRUMENT_TAGS[[#This Row],[INITIAL_TAG1]:[INITIAL_TAG2]])</f>
        <v>BB1EM851_LOCAL_MODE</v>
      </c>
      <c r="K720" s="280" t="str">
        <f>TRIM(TRIM(_INSTRUMENT_TAGS[[#This Row],[DESC1]])&amp; " " &amp;TRIM(_INSTRUMENT_TAGS[[#This Row],[DESC2]]) &amp; " " &amp; TRIM(_INSTRUMENT_TAGS[[#This Row],[DESC3]]))</f>
        <v>3RD PASS FLY ASH ROTARY VALVE LOCAL_MODE</v>
      </c>
    </row>
    <row r="721" spans="1:11" x14ac:dyDescent="0.4">
      <c r="A721" s="280" t="s">
        <v>1035</v>
      </c>
      <c r="B721" s="280" t="s">
        <v>2203</v>
      </c>
      <c r="C721" s="280" t="s">
        <v>2356</v>
      </c>
      <c r="D721" s="281"/>
      <c r="E721" s="280" t="str">
        <f>_xlfn.CONCAT(_INSTRUMENT_TAGS[[#This Row],[INITIAL_TAG1]:[INITIAL_TAG2]])</f>
        <v>BB1EM851_LOCAL_RUN_FWD</v>
      </c>
      <c r="F721" s="280" t="str">
        <f>TRIM(UPPER( MID(_INSTRUMENT_TAGS[[#This Row],[INITIAL_DESC]],1,25)))</f>
        <v>3RD PASS FLY ASH</v>
      </c>
      <c r="G721" s="280" t="str">
        <f>TRIM(UPPER( MID(_INSTRUMENT_TAGS[[#This Row],[INITIAL_DESC]],26,25)))</f>
        <v>ROTARY VALVE LOCAL_RUN_</v>
      </c>
      <c r="H721" s="280" t="str">
        <f xml:space="preserve"> TRIM(UPPER( MID(_INSTRUMENT_TAGS[[#This Row],[INITIAL_DESC]],51,25)))</f>
        <v>FWD</v>
      </c>
      <c r="I721" s="281"/>
      <c r="J721" s="280" t="str">
        <f>_xlfn.CONCAT(_INSTRUMENT_TAGS[[#This Row],[INITIAL_TAG1]:[INITIAL_TAG2]])</f>
        <v>BB1EM851_LOCAL_RUN_FWD</v>
      </c>
      <c r="K721" s="280" t="str">
        <f>TRIM(TRIM(_INSTRUMENT_TAGS[[#This Row],[DESC1]])&amp; " " &amp;TRIM(_INSTRUMENT_TAGS[[#This Row],[DESC2]]) &amp; " " &amp; TRIM(_INSTRUMENT_TAGS[[#This Row],[DESC3]]))</f>
        <v>3RD PASS FLY ASH ROTARY VALVE LOCAL_RUN_ FWD</v>
      </c>
    </row>
    <row r="722" spans="1:11" x14ac:dyDescent="0.4">
      <c r="A722" s="280" t="s">
        <v>1035</v>
      </c>
      <c r="B722" s="280" t="s">
        <v>2205</v>
      </c>
      <c r="C722" s="280" t="s">
        <v>2357</v>
      </c>
      <c r="D722" s="281"/>
      <c r="E722" s="280" t="str">
        <f>_xlfn.CONCAT(_INSTRUMENT_TAGS[[#This Row],[INITIAL_TAG1]:[INITIAL_TAG2]])</f>
        <v>BB1EM851_LOCAL_RUN_REV</v>
      </c>
      <c r="F722" s="280" t="str">
        <f>TRIM(UPPER( MID(_INSTRUMENT_TAGS[[#This Row],[INITIAL_DESC]],1,25)))</f>
        <v>3RD PASS FLY ASH</v>
      </c>
      <c r="G722" s="280" t="str">
        <f>TRIM(UPPER( MID(_INSTRUMENT_TAGS[[#This Row],[INITIAL_DESC]],26,25)))</f>
        <v>ROTARY VALVE LOCAL_RUN_</v>
      </c>
      <c r="H722" s="280" t="str">
        <f xml:space="preserve"> TRIM(UPPER( MID(_INSTRUMENT_TAGS[[#This Row],[INITIAL_DESC]],51,25)))</f>
        <v>REV</v>
      </c>
      <c r="I722" s="281"/>
      <c r="J722" s="280" t="str">
        <f>_xlfn.CONCAT(_INSTRUMENT_TAGS[[#This Row],[INITIAL_TAG1]:[INITIAL_TAG2]])</f>
        <v>BB1EM851_LOCAL_RUN_REV</v>
      </c>
      <c r="K722" s="280" t="str">
        <f>TRIM(TRIM(_INSTRUMENT_TAGS[[#This Row],[DESC1]])&amp; " " &amp;TRIM(_INSTRUMENT_TAGS[[#This Row],[DESC2]]) &amp; " " &amp; TRIM(_INSTRUMENT_TAGS[[#This Row],[DESC3]]))</f>
        <v>3RD PASS FLY ASH ROTARY VALVE LOCAL_RUN_ REV</v>
      </c>
    </row>
    <row r="723" spans="1:11" x14ac:dyDescent="0.4">
      <c r="A723" s="280" t="s">
        <v>1035</v>
      </c>
      <c r="B723" s="280" t="s">
        <v>2191</v>
      </c>
      <c r="C723" s="280" t="s">
        <v>2358</v>
      </c>
      <c r="D723" s="281"/>
      <c r="E723" s="280" t="str">
        <f>_xlfn.CONCAT(_INSTRUMENT_TAGS[[#This Row],[INITIAL_TAG1]:[INITIAL_TAG2]])</f>
        <v>BB1EM851_ISOLATOR</v>
      </c>
      <c r="F723" s="280" t="str">
        <f>TRIM(UPPER( MID(_INSTRUMENT_TAGS[[#This Row],[INITIAL_DESC]],1,25)))</f>
        <v>3RD PASS FLY ASH</v>
      </c>
      <c r="G723" s="280" t="str">
        <f>TRIM(UPPER( MID(_INSTRUMENT_TAGS[[#This Row],[INITIAL_DESC]],26,25)))</f>
        <v>ROTARY VALVE ISOLATOR</v>
      </c>
      <c r="H723" s="280" t="str">
        <f xml:space="preserve"> TRIM(UPPER( MID(_INSTRUMENT_TAGS[[#This Row],[INITIAL_DESC]],51,25)))</f>
        <v/>
      </c>
      <c r="I723" s="281"/>
      <c r="J723" s="280" t="str">
        <f>_xlfn.CONCAT(_INSTRUMENT_TAGS[[#This Row],[INITIAL_TAG1]:[INITIAL_TAG2]])</f>
        <v>BB1EM851_ISOLATOR</v>
      </c>
      <c r="K723" s="280" t="str">
        <f>TRIM(TRIM(_INSTRUMENT_TAGS[[#This Row],[DESC1]])&amp; " " &amp;TRIM(_INSTRUMENT_TAGS[[#This Row],[DESC2]]) &amp; " " &amp; TRIM(_INSTRUMENT_TAGS[[#This Row],[DESC3]]))</f>
        <v>3RD PASS FLY ASH ROTARY VALVE ISOLATOR</v>
      </c>
    </row>
    <row r="724" spans="1:11" x14ac:dyDescent="0.4">
      <c r="A724" s="282"/>
      <c r="B724" s="282"/>
      <c r="C724" s="282"/>
      <c r="D724" s="281"/>
      <c r="E724" s="282" t="str">
        <f>_xlfn.CONCAT(_INSTRUMENT_TAGS[[#This Row],[INITIAL_TAG1]:[INITIAL_TAG2]])</f>
        <v/>
      </c>
      <c r="F724" s="282" t="str">
        <f>TRIM(UPPER( MID(_INSTRUMENT_TAGS[[#This Row],[INITIAL_DESC]],1,25)))</f>
        <v/>
      </c>
      <c r="G724" s="282" t="str">
        <f>TRIM(UPPER( MID(_INSTRUMENT_TAGS[[#This Row],[INITIAL_DESC]],26,25)))</f>
        <v/>
      </c>
      <c r="H724" s="282" t="str">
        <f xml:space="preserve"> TRIM(UPPER( MID(_INSTRUMENT_TAGS[[#This Row],[INITIAL_DESC]],51,25)))</f>
        <v/>
      </c>
      <c r="I724" s="281"/>
      <c r="J724" s="282" t="str">
        <f>_xlfn.CONCAT(_INSTRUMENT_TAGS[[#This Row],[INITIAL_TAG1]:[INITIAL_TAG2]])</f>
        <v/>
      </c>
      <c r="K724" s="282" t="str">
        <f>TRIM(TRIM(_INSTRUMENT_TAGS[[#This Row],[DESC1]])&amp; " " &amp;TRIM(_INSTRUMENT_TAGS[[#This Row],[DESC2]]) &amp; " " &amp; TRIM(_INSTRUMENT_TAGS[[#This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A03C-F539-4A22-93B0-C6B5C8DA930C}">
  <dimension ref="A1:J719"/>
  <sheetViews>
    <sheetView workbookViewId="0"/>
    <sheetView workbookViewId="1"/>
  </sheetViews>
  <sheetFormatPr defaultColWidth="8.6328125" defaultRowHeight="16" x14ac:dyDescent="0.4"/>
  <cols>
    <col min="1" max="1" width="35.54296875" style="280" customWidth="1"/>
    <col min="2" max="2" width="75.08984375" style="280" bestFit="1" customWidth="1"/>
    <col min="3" max="3" width="5.453125" style="280" bestFit="1" customWidth="1"/>
    <col min="4" max="4" width="17.54296875" style="280" bestFit="1" customWidth="1"/>
    <col min="5" max="5" width="5.453125" style="280" bestFit="1" customWidth="1"/>
    <col min="6" max="6" width="6.54296875" style="280" bestFit="1" customWidth="1"/>
    <col min="7" max="7" width="42.453125" style="280" bestFit="1" customWidth="1"/>
    <col min="8" max="8" width="16.453125" style="280" bestFit="1" customWidth="1"/>
    <col min="9" max="9" width="22.08984375" style="280" bestFit="1" customWidth="1"/>
    <col min="10" max="16384" width="8.6328125" style="280"/>
  </cols>
  <sheetData>
    <row r="1" spans="1:10" x14ac:dyDescent="0.4">
      <c r="A1" s="279" t="s">
        <v>2359</v>
      </c>
    </row>
    <row r="3" spans="1:10" x14ac:dyDescent="0.4">
      <c r="H3" s="280" t="s">
        <v>2360</v>
      </c>
    </row>
    <row r="5" spans="1:10" x14ac:dyDescent="0.4">
      <c r="A5" s="280" t="s">
        <v>42</v>
      </c>
      <c r="B5" s="280" t="s">
        <v>2361</v>
      </c>
      <c r="C5" s="280" t="s">
        <v>1708</v>
      </c>
      <c r="D5" s="280" t="s">
        <v>2362</v>
      </c>
      <c r="E5" s="280" t="s">
        <v>1713</v>
      </c>
      <c r="F5" s="280" t="s">
        <v>2363</v>
      </c>
      <c r="G5" s="280" t="s">
        <v>2364</v>
      </c>
      <c r="H5" s="280" t="s">
        <v>2365</v>
      </c>
      <c r="I5" s="280" t="s">
        <v>2366</v>
      </c>
      <c r="J5" s="280" t="s">
        <v>2367</v>
      </c>
    </row>
    <row r="6" spans="1:10" hidden="1" x14ac:dyDescent="0.4">
      <c r="A6" s="280" t="s">
        <v>1826</v>
      </c>
      <c r="B6" s="280" t="str">
        <f>IFERROR( INDEX([3]!_INSTRUMENT_TAGS[LDESC],  MATCH(_INSTRUMENTS[[#This Row],[TAG]],[3]!_INSTRUMENT_TAGS[TAG1],0)), "&lt;ERROR&gt;")</f>
        <v>ELECTRICAL ROOM TEMPERATURE</v>
      </c>
      <c r="C6" s="281"/>
      <c r="D6" s="280" t="s">
        <v>1122</v>
      </c>
      <c r="E6" s="281"/>
      <c r="F6" s="280" t="s">
        <v>1684</v>
      </c>
      <c r="G6" s="280" t="str">
        <f>IFERROR( INDEX([3]!_PIDS[DESCRIPTION],  MATCH(_INSTRUMENTS[[#This Row],[PID]],[3]!_PIDS[PID],0)), "&lt;ERROR&gt;")</f>
        <v>-</v>
      </c>
      <c r="H6" s="280" t="s">
        <v>2444</v>
      </c>
      <c r="I6" s="280" t="s">
        <v>2444</v>
      </c>
    </row>
    <row r="7" spans="1:10" hidden="1" x14ac:dyDescent="0.4">
      <c r="A7" s="280" t="s">
        <v>1828</v>
      </c>
      <c r="B7" s="280" t="str">
        <f>IFERROR( INDEX([3]!_INSTRUMENT_TAGS[LDESC],  MATCH(_INSTRUMENTS[[#This Row],[TAG]],[3]!_INSTRUMENT_TAGS[TAG1],0)), "&lt;ERROR&gt;")</f>
        <v>PLC-CABINET TEMPERATURE</v>
      </c>
      <c r="C7" s="281"/>
      <c r="D7" s="280" t="s">
        <v>1122</v>
      </c>
      <c r="E7" s="281"/>
      <c r="F7" s="280" t="s">
        <v>1684</v>
      </c>
      <c r="G7" s="280" t="str">
        <f>IFERROR( INDEX([3]!_PIDS[DESCRIPTION],  MATCH(_INSTRUMENTS[[#This Row],[PID]],[3]!_PIDS[PID],0)), "&lt;ERROR&gt;")</f>
        <v>-</v>
      </c>
      <c r="H7" s="280" t="s">
        <v>2444</v>
      </c>
      <c r="I7" s="280" t="s">
        <v>2444</v>
      </c>
    </row>
    <row r="8" spans="1:10" hidden="1" x14ac:dyDescent="0.4">
      <c r="A8" s="280" t="s">
        <v>1832</v>
      </c>
      <c r="B8" s="280" t="str">
        <f>IFERROR( INDEX([3]!_INSTRUMENT_TAGS[LDESC],  MATCH(_INSTRUMENTS[[#This Row],[TAG]],[3]!_INSTRUMENT_TAGS[TAG1],0)), "&lt;ERROR&gt;")</f>
        <v>STEAM TO EXISTING HEADER ENERGY CALCULATOR</v>
      </c>
      <c r="C8" s="281"/>
      <c r="D8" s="280" t="s">
        <v>1122</v>
      </c>
      <c r="E8" s="281"/>
      <c r="F8" s="280">
        <v>4006</v>
      </c>
      <c r="G8" s="280" t="str">
        <f>IFERROR( INDEX([3]!_PIDS[DESCRIPTION],  MATCH(_INSTRUMENTS[[#This Row],[PID]],[3]!_PIDS[PID],0)), "&lt;ERROR&gt;")</f>
        <v>STEAM ACCUMULATOR</v>
      </c>
      <c r="H8" s="280" t="s">
        <v>2368</v>
      </c>
      <c r="I8" s="280" t="s">
        <v>2369</v>
      </c>
    </row>
    <row r="9" spans="1:10" hidden="1" x14ac:dyDescent="0.4">
      <c r="A9" s="280" t="s">
        <v>1983</v>
      </c>
      <c r="B9" s="280" t="str">
        <f>IFERROR( INDEX([3]!_INSTRUMENT_TAGS[LDESC],  MATCH(_INSTRUMENTS[[#This Row],[TAG]],[3]!_INSTRUMENT_TAGS[TAG1],0)), "&lt;ERROR&gt;")</f>
        <v>FUEL SILO CROSS CONVEYOR EXPLOSION HATCH LIMIT SWITCH</v>
      </c>
      <c r="C9" s="281"/>
      <c r="D9" s="280" t="s">
        <v>1125</v>
      </c>
      <c r="E9" s="281"/>
      <c r="F9" s="280">
        <v>4010</v>
      </c>
      <c r="G9" s="280" t="str">
        <f>IFERROR( INDEX([3]!_PIDS[DESCRIPTION],  MATCH(_INSTRUMENTS[[#This Row],[PID]],[3]!_PIDS[PID],0)), "&lt;ERROR&gt;")</f>
        <v>FUEL FEED</v>
      </c>
      <c r="H9" s="280" t="s">
        <v>2368</v>
      </c>
      <c r="I9" s="280" t="s">
        <v>2369</v>
      </c>
    </row>
    <row r="10" spans="1:10" hidden="1" x14ac:dyDescent="0.4">
      <c r="A10" s="280" t="s">
        <v>2137</v>
      </c>
      <c r="B10" s="280" t="str">
        <f>IFERROR( INDEX([3]!_INSTRUMENT_TAGS[LDESC],  MATCH(_INSTRUMENTS[[#This Row],[TAG]],[3]!_INSTRUMENT_TAGS[TAG1],0)), "&lt;ERROR&gt;")</f>
        <v>SAND TRANSMITTER 230 VAC FEED</v>
      </c>
      <c r="C10" s="281"/>
      <c r="D10" s="280" t="s">
        <v>1136</v>
      </c>
      <c r="E10" s="281"/>
      <c r="F10" s="280">
        <v>4012</v>
      </c>
      <c r="G10" s="280" t="str">
        <f>IFERROR( INDEX([3]!_PIDS[DESCRIPTION],  MATCH(_INSTRUMENTS[[#This Row],[PID]],[3]!_PIDS[PID],0)), "&lt;ERROR&gt;")</f>
        <v>BOTTOM ASH AND SAND SYSTEM</v>
      </c>
      <c r="H10" s="280" t="s">
        <v>2368</v>
      </c>
      <c r="I10" s="280" t="s">
        <v>2369</v>
      </c>
    </row>
    <row r="11" spans="1:10" hidden="1" x14ac:dyDescent="0.4">
      <c r="A11" s="280" t="s">
        <v>344</v>
      </c>
      <c r="B11" s="280" t="str">
        <f>IFERROR( INDEX([3]!_INSTRUMENT_TAGS[LDESC],  MATCH(_INSTRUMENTS[[#This Row],[TAG]],[3]!_INSTRUMENT_TAGS[TAG1],0)), "&lt;ERROR&gt;")</f>
        <v>SOOTBLOWER 1</v>
      </c>
      <c r="C11" s="281"/>
      <c r="D11" s="280" t="s">
        <v>1146</v>
      </c>
      <c r="E11" s="281"/>
      <c r="F11" s="280">
        <v>4004</v>
      </c>
      <c r="G11" s="280" t="str">
        <f>IFERROR( INDEX([3]!_PIDS[DESCRIPTION],  MATCH(_INSTRUMENTS[[#This Row],[PID]],[3]!_PIDS[PID],0)), "&lt;ERROR&gt;")</f>
        <v>SOOT BLOWERS</v>
      </c>
      <c r="H11" s="280" t="s">
        <v>2368</v>
      </c>
      <c r="I11" s="280" t="s">
        <v>2369</v>
      </c>
    </row>
    <row r="12" spans="1:10" hidden="1" x14ac:dyDescent="0.4">
      <c r="A12" s="280" t="s">
        <v>2698</v>
      </c>
      <c r="B12" s="280" t="str">
        <f>IFERROR( INDEX([3]!_INSTRUMENT_TAGS[LDESC],  MATCH(_INSTRUMENTS[[#This Row],[TAG]],[3]!_INSTRUMENT_TAGS[TAG1],0)), "&lt;ERROR&gt;")</f>
        <v>SOOTBLOWER 1 ISOLATOR</v>
      </c>
      <c r="C12" s="281"/>
      <c r="D12" s="280" t="s">
        <v>2699</v>
      </c>
      <c r="E12" s="281"/>
      <c r="F12" s="280">
        <v>4004</v>
      </c>
      <c r="G12" s="280" t="str">
        <f>IFERROR( INDEX([3]!_PIDS[DESCRIPTION],  MATCH(_INSTRUMENTS[[#This Row],[PID]],[3]!_PIDS[PID],0)), "&lt;ERROR&gt;")</f>
        <v>SOOT BLOWERS</v>
      </c>
      <c r="H12" s="280" t="s">
        <v>2368</v>
      </c>
      <c r="I12" s="280" t="s">
        <v>2369</v>
      </c>
    </row>
    <row r="13" spans="1:10" hidden="1" x14ac:dyDescent="0.4">
      <c r="A13" s="280" t="s">
        <v>350</v>
      </c>
      <c r="B13" s="280" t="str">
        <f>IFERROR( INDEX([3]!_INSTRUMENT_TAGS[LDESC],  MATCH(_INSTRUMENTS[[#This Row],[TAG]],[3]!_INSTRUMENT_TAGS[TAG1],0)), "&lt;ERROR&gt;")</f>
        <v>SOOTBLOWER 2</v>
      </c>
      <c r="C13" s="281"/>
      <c r="D13" s="280" t="s">
        <v>1146</v>
      </c>
      <c r="E13" s="281"/>
      <c r="F13" s="280">
        <v>4004</v>
      </c>
      <c r="G13" s="280" t="str">
        <f>IFERROR( INDEX([3]!_PIDS[DESCRIPTION],  MATCH(_INSTRUMENTS[[#This Row],[PID]],[3]!_PIDS[PID],0)), "&lt;ERROR&gt;")</f>
        <v>SOOT BLOWERS</v>
      </c>
      <c r="H13" s="280" t="s">
        <v>2368</v>
      </c>
      <c r="I13" s="280" t="s">
        <v>2369</v>
      </c>
    </row>
    <row r="14" spans="1:10" hidden="1" x14ac:dyDescent="0.4">
      <c r="A14" s="280" t="s">
        <v>2700</v>
      </c>
      <c r="B14" s="280" t="str">
        <f>IFERROR( INDEX([3]!_INSTRUMENT_TAGS[LDESC],  MATCH(_INSTRUMENTS[[#This Row],[TAG]],[3]!_INSTRUMENT_TAGS[TAG1],0)), "&lt;ERROR&gt;")</f>
        <v>SOOTBLOWER 2 ISOLATOR</v>
      </c>
      <c r="C14" s="281"/>
      <c r="D14" s="280" t="s">
        <v>2699</v>
      </c>
      <c r="E14" s="281"/>
      <c r="F14" s="280">
        <v>4004</v>
      </c>
      <c r="G14" s="280" t="str">
        <f>IFERROR( INDEX([3]!_PIDS[DESCRIPTION],  MATCH(_INSTRUMENTS[[#This Row],[PID]],[3]!_PIDS[PID],0)), "&lt;ERROR&gt;")</f>
        <v>SOOT BLOWERS</v>
      </c>
      <c r="H14" s="280" t="s">
        <v>2368</v>
      </c>
      <c r="I14" s="280" t="s">
        <v>2369</v>
      </c>
    </row>
    <row r="15" spans="1:10" hidden="1" x14ac:dyDescent="0.4">
      <c r="A15" s="280" t="s">
        <v>352</v>
      </c>
      <c r="B15" s="280" t="str">
        <f>IFERROR( INDEX([3]!_INSTRUMENT_TAGS[LDESC],  MATCH(_INSTRUMENTS[[#This Row],[TAG]],[3]!_INSTRUMENT_TAGS[TAG1],0)), "&lt;ERROR&gt;")</f>
        <v>SOOTBLOWER 3</v>
      </c>
      <c r="C15" s="281"/>
      <c r="D15" s="280" t="s">
        <v>1146</v>
      </c>
      <c r="E15" s="281"/>
      <c r="F15" s="280">
        <v>4004</v>
      </c>
      <c r="G15" s="280" t="str">
        <f>IFERROR( INDEX([3]!_PIDS[DESCRIPTION],  MATCH(_INSTRUMENTS[[#This Row],[PID]],[3]!_PIDS[PID],0)), "&lt;ERROR&gt;")</f>
        <v>SOOT BLOWERS</v>
      </c>
      <c r="H15" s="280" t="s">
        <v>2368</v>
      </c>
      <c r="I15" s="280" t="s">
        <v>2369</v>
      </c>
    </row>
    <row r="16" spans="1:10" hidden="1" x14ac:dyDescent="0.4">
      <c r="A16" s="280" t="s">
        <v>2701</v>
      </c>
      <c r="B16" s="280" t="str">
        <f>IFERROR( INDEX([3]!_INSTRUMENT_TAGS[LDESC],  MATCH(_INSTRUMENTS[[#This Row],[TAG]],[3]!_INSTRUMENT_TAGS[TAG1],0)), "&lt;ERROR&gt;")</f>
        <v>SOOTBLOWER 3 ISOLATOR</v>
      </c>
      <c r="C16" s="281"/>
      <c r="D16" s="280" t="s">
        <v>2699</v>
      </c>
      <c r="E16" s="281"/>
      <c r="F16" s="280">
        <v>4004</v>
      </c>
      <c r="G16" s="280" t="str">
        <f>IFERROR( INDEX([3]!_PIDS[DESCRIPTION],  MATCH(_INSTRUMENTS[[#This Row],[PID]],[3]!_PIDS[PID],0)), "&lt;ERROR&gt;")</f>
        <v>SOOT BLOWERS</v>
      </c>
      <c r="H16" s="280" t="s">
        <v>2368</v>
      </c>
      <c r="I16" s="280" t="s">
        <v>2369</v>
      </c>
    </row>
    <row r="17" spans="1:9" hidden="1" x14ac:dyDescent="0.4">
      <c r="A17" s="280" t="s">
        <v>354</v>
      </c>
      <c r="B17" s="280" t="str">
        <f>IFERROR( INDEX([3]!_INSTRUMENT_TAGS[LDESC],  MATCH(_INSTRUMENTS[[#This Row],[TAG]],[3]!_INSTRUMENT_TAGS[TAG1],0)), "&lt;ERROR&gt;")</f>
        <v>SOOTBLOWER 4</v>
      </c>
      <c r="C17" s="281"/>
      <c r="D17" s="280" t="s">
        <v>1146</v>
      </c>
      <c r="E17" s="281"/>
      <c r="F17" s="280">
        <v>4004</v>
      </c>
      <c r="G17" s="280" t="str">
        <f>IFERROR( INDEX([3]!_PIDS[DESCRIPTION],  MATCH(_INSTRUMENTS[[#This Row],[PID]],[3]!_PIDS[PID],0)), "&lt;ERROR&gt;")</f>
        <v>SOOT BLOWERS</v>
      </c>
      <c r="H17" s="280" t="s">
        <v>2368</v>
      </c>
      <c r="I17" s="280" t="s">
        <v>2369</v>
      </c>
    </row>
    <row r="18" spans="1:9" hidden="1" x14ac:dyDescent="0.4">
      <c r="A18" s="280" t="s">
        <v>2702</v>
      </c>
      <c r="B18" s="280" t="str">
        <f>IFERROR( INDEX([3]!_INSTRUMENT_TAGS[LDESC],  MATCH(_INSTRUMENTS[[#This Row],[TAG]],[3]!_INSTRUMENT_TAGS[TAG1],0)), "&lt;ERROR&gt;")</f>
        <v>SOOTBLOWER 4 ISOLATOR</v>
      </c>
      <c r="C18" s="281"/>
      <c r="D18" s="280" t="s">
        <v>2699</v>
      </c>
      <c r="E18" s="281"/>
      <c r="F18" s="280">
        <v>4004</v>
      </c>
      <c r="G18" s="280" t="str">
        <f>IFERROR( INDEX([3]!_PIDS[DESCRIPTION],  MATCH(_INSTRUMENTS[[#This Row],[PID]],[3]!_PIDS[PID],0)), "&lt;ERROR&gt;")</f>
        <v>SOOT BLOWERS</v>
      </c>
      <c r="H18" s="280" t="s">
        <v>2368</v>
      </c>
      <c r="I18" s="280" t="s">
        <v>2369</v>
      </c>
    </row>
    <row r="19" spans="1:9" hidden="1" x14ac:dyDescent="0.4">
      <c r="A19" s="280" t="s">
        <v>356</v>
      </c>
      <c r="B19" s="280" t="str">
        <f>IFERROR( INDEX([3]!_INSTRUMENT_TAGS[LDESC],  MATCH(_INSTRUMENTS[[#This Row],[TAG]],[3]!_INSTRUMENT_TAGS[TAG1],0)), "&lt;ERROR&gt;")</f>
        <v>SOOTBLOWER 5</v>
      </c>
      <c r="C19" s="281"/>
      <c r="D19" s="280" t="s">
        <v>1146</v>
      </c>
      <c r="E19" s="281"/>
      <c r="F19" s="280">
        <v>4004</v>
      </c>
      <c r="G19" s="280" t="str">
        <f>IFERROR( INDEX([3]!_PIDS[DESCRIPTION],  MATCH(_INSTRUMENTS[[#This Row],[PID]],[3]!_PIDS[PID],0)), "&lt;ERROR&gt;")</f>
        <v>SOOT BLOWERS</v>
      </c>
      <c r="H19" s="280" t="s">
        <v>2368</v>
      </c>
      <c r="I19" s="280" t="s">
        <v>2369</v>
      </c>
    </row>
    <row r="20" spans="1:9" hidden="1" x14ac:dyDescent="0.4">
      <c r="A20" s="280" t="s">
        <v>2703</v>
      </c>
      <c r="B20" s="280" t="str">
        <f>IFERROR( INDEX([3]!_INSTRUMENT_TAGS[LDESC],  MATCH(_INSTRUMENTS[[#This Row],[TAG]],[3]!_INSTRUMENT_TAGS[TAG1],0)), "&lt;ERROR&gt;")</f>
        <v>SOOTBLOWER 5 ISOLATOR</v>
      </c>
      <c r="C20" s="281"/>
      <c r="D20" s="280" t="s">
        <v>2699</v>
      </c>
      <c r="E20" s="281"/>
      <c r="F20" s="280">
        <v>4004</v>
      </c>
      <c r="G20" s="280" t="str">
        <f>IFERROR( INDEX([3]!_PIDS[DESCRIPTION],  MATCH(_INSTRUMENTS[[#This Row],[PID]],[3]!_PIDS[PID],0)), "&lt;ERROR&gt;")</f>
        <v>SOOT BLOWERS</v>
      </c>
      <c r="H20" s="280" t="s">
        <v>2368</v>
      </c>
      <c r="I20" s="280" t="s">
        <v>2369</v>
      </c>
    </row>
    <row r="21" spans="1:9" hidden="1" x14ac:dyDescent="0.4">
      <c r="A21" s="280" t="s">
        <v>358</v>
      </c>
      <c r="B21" s="280" t="str">
        <f>IFERROR( INDEX([3]!_INSTRUMENT_TAGS[LDESC],  MATCH(_INSTRUMENTS[[#This Row],[TAG]],[3]!_INSTRUMENT_TAGS[TAG1],0)), "&lt;ERROR&gt;")</f>
        <v>SOOTBLOWER 6</v>
      </c>
      <c r="C21" s="281"/>
      <c r="D21" s="280" t="s">
        <v>1146</v>
      </c>
      <c r="E21" s="281"/>
      <c r="F21" s="280">
        <v>4004</v>
      </c>
      <c r="G21" s="280" t="str">
        <f>IFERROR( INDEX([3]!_PIDS[DESCRIPTION],  MATCH(_INSTRUMENTS[[#This Row],[PID]],[3]!_PIDS[PID],0)), "&lt;ERROR&gt;")</f>
        <v>SOOT BLOWERS</v>
      </c>
      <c r="H21" s="280" t="s">
        <v>2368</v>
      </c>
      <c r="I21" s="280" t="s">
        <v>2369</v>
      </c>
    </row>
    <row r="22" spans="1:9" hidden="1" x14ac:dyDescent="0.4">
      <c r="A22" s="280" t="s">
        <v>2704</v>
      </c>
      <c r="B22" s="280" t="str">
        <f>IFERROR( INDEX([3]!_INSTRUMENT_TAGS[LDESC],  MATCH(_INSTRUMENTS[[#This Row],[TAG]],[3]!_INSTRUMENT_TAGS[TAG1],0)), "&lt;ERROR&gt;")</f>
        <v>SOOTBLOWER 6 ISOLATOR</v>
      </c>
      <c r="C22" s="281"/>
      <c r="D22" s="280" t="s">
        <v>2699</v>
      </c>
      <c r="E22" s="281"/>
      <c r="F22" s="280">
        <v>4004</v>
      </c>
      <c r="G22" s="280" t="str">
        <f>IFERROR( INDEX([3]!_PIDS[DESCRIPTION],  MATCH(_INSTRUMENTS[[#This Row],[PID]],[3]!_PIDS[PID],0)), "&lt;ERROR&gt;")</f>
        <v>SOOT BLOWERS</v>
      </c>
      <c r="H22" s="280" t="s">
        <v>2368</v>
      </c>
      <c r="I22" s="280" t="s">
        <v>2369</v>
      </c>
    </row>
    <row r="23" spans="1:9" hidden="1" x14ac:dyDescent="0.4">
      <c r="A23" s="280" t="s">
        <v>360</v>
      </c>
      <c r="B23" s="280" t="str">
        <f>IFERROR( INDEX([3]!_INSTRUMENT_TAGS[LDESC],  MATCH(_INSTRUMENTS[[#This Row],[TAG]],[3]!_INSTRUMENT_TAGS[TAG1],0)), "&lt;ERROR&gt;")</f>
        <v>SOOTBLOWER 7</v>
      </c>
      <c r="C23" s="281"/>
      <c r="D23" s="280" t="s">
        <v>1146</v>
      </c>
      <c r="E23" s="281"/>
      <c r="F23" s="280">
        <v>4004</v>
      </c>
      <c r="G23" s="280" t="str">
        <f>IFERROR( INDEX([3]!_PIDS[DESCRIPTION],  MATCH(_INSTRUMENTS[[#This Row],[PID]],[3]!_PIDS[PID],0)), "&lt;ERROR&gt;")</f>
        <v>SOOT BLOWERS</v>
      </c>
      <c r="H23" s="280" t="s">
        <v>2368</v>
      </c>
      <c r="I23" s="280" t="s">
        <v>2369</v>
      </c>
    </row>
    <row r="24" spans="1:9" hidden="1" x14ac:dyDescent="0.4">
      <c r="A24" s="280" t="s">
        <v>2705</v>
      </c>
      <c r="B24" s="280" t="str">
        <f>IFERROR( INDEX([3]!_INSTRUMENT_TAGS[LDESC],  MATCH(_INSTRUMENTS[[#This Row],[TAG]],[3]!_INSTRUMENT_TAGS[TAG1],0)), "&lt;ERROR&gt;")</f>
        <v>SOOTBLOWER 7 ISOLATOR</v>
      </c>
      <c r="C24" s="281"/>
      <c r="D24" s="280" t="s">
        <v>2699</v>
      </c>
      <c r="E24" s="281"/>
      <c r="F24" s="280">
        <v>4004</v>
      </c>
      <c r="G24" s="280" t="str">
        <f>IFERROR( INDEX([3]!_PIDS[DESCRIPTION],  MATCH(_INSTRUMENTS[[#This Row],[PID]],[3]!_PIDS[PID],0)), "&lt;ERROR&gt;")</f>
        <v>SOOT BLOWERS</v>
      </c>
      <c r="H24" s="280" t="s">
        <v>2368</v>
      </c>
      <c r="I24" s="280" t="s">
        <v>2369</v>
      </c>
    </row>
    <row r="25" spans="1:9" hidden="1" x14ac:dyDescent="0.4">
      <c r="A25" s="280" t="s">
        <v>2399</v>
      </c>
      <c r="B25" s="280" t="str">
        <f>IFERROR( INDEX([3]!_INSTRUMENT_TAGS[LDESC],  MATCH(_INSTRUMENTS[[#This Row],[TAG]],[3]!_INSTRUMENT_TAGS[TAG1],0)), "&lt;ERROR&gt;")</f>
        <v>BURNER ANALOGUE INPUT INTERFACE 1</v>
      </c>
      <c r="C25" s="281"/>
      <c r="D25" s="280" t="s">
        <v>2400</v>
      </c>
      <c r="E25" s="281"/>
      <c r="F25" s="280">
        <v>4013</v>
      </c>
      <c r="G25" s="280" t="str">
        <f>IFERROR( INDEX([3]!_PIDS[DESCRIPTION],  MATCH(_INSTRUMENTS[[#This Row],[PID]],[3]!_PIDS[PID],0)), "&lt;ERROR&gt;")</f>
        <v>GAS FEEDING SYSTEM</v>
      </c>
      <c r="H25" s="280" t="s">
        <v>2376</v>
      </c>
      <c r="I25" s="280" t="s">
        <v>2369</v>
      </c>
    </row>
    <row r="26" spans="1:9" hidden="1" x14ac:dyDescent="0.4">
      <c r="A26" s="280" t="s">
        <v>2401</v>
      </c>
      <c r="B26" s="280" t="str">
        <f>IFERROR( INDEX([3]!_INSTRUMENT_TAGS[LDESC],  MATCH(_INSTRUMENTS[[#This Row],[TAG]],[3]!_INSTRUMENT_TAGS[TAG1],0)), "&lt;ERROR&gt;")</f>
        <v>BURNER ANALOGUE INPUT INTERFACE 2</v>
      </c>
      <c r="C26" s="281"/>
      <c r="D26" s="280" t="s">
        <v>2402</v>
      </c>
      <c r="E26" s="281"/>
      <c r="F26" s="280">
        <v>4013</v>
      </c>
      <c r="G26" s="280" t="str">
        <f>IFERROR( INDEX([3]!_PIDS[DESCRIPTION],  MATCH(_INSTRUMENTS[[#This Row],[PID]],[3]!_PIDS[PID],0)), "&lt;ERROR&gt;")</f>
        <v>GAS FEEDING SYSTEM</v>
      </c>
      <c r="H26" s="280" t="s">
        <v>2376</v>
      </c>
      <c r="I26" s="280" t="s">
        <v>2369</v>
      </c>
    </row>
    <row r="27" spans="1:9" hidden="1" x14ac:dyDescent="0.4">
      <c r="A27" s="280" t="s">
        <v>2395</v>
      </c>
      <c r="B27" s="280" t="str">
        <f>IFERROR( INDEX([3]!_INSTRUMENT_TAGS[LDESC],  MATCH(_INSTRUMENTS[[#This Row],[TAG]],[3]!_INSTRUMENT_TAGS[TAG1],0)), "&lt;ERROR&gt;")</f>
        <v>BURNER ANALOGUE OUTPUT INTERFACE 1</v>
      </c>
      <c r="C27" s="281"/>
      <c r="D27" s="280" t="s">
        <v>2396</v>
      </c>
      <c r="E27" s="281"/>
      <c r="F27" s="280">
        <v>4013</v>
      </c>
      <c r="G27" s="280" t="str">
        <f>IFERROR( INDEX([3]!_PIDS[DESCRIPTION],  MATCH(_INSTRUMENTS[[#This Row],[PID]],[3]!_PIDS[PID],0)), "&lt;ERROR&gt;")</f>
        <v>GAS FEEDING SYSTEM</v>
      </c>
      <c r="H27" s="280" t="s">
        <v>2376</v>
      </c>
      <c r="I27" s="280" t="s">
        <v>2369</v>
      </c>
    </row>
    <row r="28" spans="1:9" hidden="1" x14ac:dyDescent="0.4">
      <c r="A28" s="280" t="s">
        <v>2397</v>
      </c>
      <c r="B28" s="280" t="str">
        <f>IFERROR( INDEX([3]!_INSTRUMENT_TAGS[LDESC],  MATCH(_INSTRUMENTS[[#This Row],[TAG]],[3]!_INSTRUMENT_TAGS[TAG1],0)), "&lt;ERROR&gt;")</f>
        <v>BURNER ANALOGUE OUTPUT INTERFACE 2</v>
      </c>
      <c r="C28" s="281"/>
      <c r="D28" s="280" t="s">
        <v>2398</v>
      </c>
      <c r="E28" s="281"/>
      <c r="F28" s="280">
        <v>4013</v>
      </c>
      <c r="G28" s="280" t="str">
        <f>IFERROR( INDEX([3]!_PIDS[DESCRIPTION],  MATCH(_INSTRUMENTS[[#This Row],[PID]],[3]!_PIDS[PID],0)), "&lt;ERROR&gt;")</f>
        <v>GAS FEEDING SYSTEM</v>
      </c>
      <c r="H28" s="280" t="s">
        <v>2376</v>
      </c>
      <c r="I28" s="280" t="s">
        <v>2369</v>
      </c>
    </row>
    <row r="29" spans="1:9" hidden="1" x14ac:dyDescent="0.4">
      <c r="A29" s="280" t="s">
        <v>2385</v>
      </c>
      <c r="B29" s="280" t="str">
        <f>IFERROR( INDEX([3]!_INSTRUMENT_TAGS[LDESC],  MATCH(_INSTRUMENTS[[#This Row],[TAG]],[3]!_INSTRUMENT_TAGS[TAG1],0)), "&lt;ERROR&gt;")</f>
        <v>BURNER DIGITAL INPUT INTERFACE 1</v>
      </c>
      <c r="C29" s="281"/>
      <c r="D29" s="280" t="s">
        <v>2386</v>
      </c>
      <c r="E29" s="281"/>
      <c r="F29" s="280">
        <v>4013</v>
      </c>
      <c r="G29" s="280" t="str">
        <f>IFERROR( INDEX([3]!_PIDS[DESCRIPTION],  MATCH(_INSTRUMENTS[[#This Row],[PID]],[3]!_PIDS[PID],0)), "&lt;ERROR&gt;")</f>
        <v>GAS FEEDING SYSTEM</v>
      </c>
      <c r="H29" s="280" t="s">
        <v>2376</v>
      </c>
      <c r="I29" s="280" t="s">
        <v>2369</v>
      </c>
    </row>
    <row r="30" spans="1:9" hidden="1" x14ac:dyDescent="0.4">
      <c r="A30" s="280" t="s">
        <v>2387</v>
      </c>
      <c r="B30" s="280" t="str">
        <f>IFERROR( INDEX([3]!_INSTRUMENT_TAGS[LDESC],  MATCH(_INSTRUMENTS[[#This Row],[TAG]],[3]!_INSTRUMENT_TAGS[TAG1],0)), "&lt;ERROR&gt;")</f>
        <v>BURNER DIGITAL INPUT INTERFACE 2</v>
      </c>
      <c r="C30" s="281"/>
      <c r="D30" s="280" t="s">
        <v>2388</v>
      </c>
      <c r="E30" s="281"/>
      <c r="F30" s="280">
        <v>4013</v>
      </c>
      <c r="G30" s="280" t="str">
        <f>IFERROR( INDEX([3]!_PIDS[DESCRIPTION],  MATCH(_INSTRUMENTS[[#This Row],[PID]],[3]!_PIDS[PID],0)), "&lt;ERROR&gt;")</f>
        <v>GAS FEEDING SYSTEM</v>
      </c>
      <c r="H30" s="280" t="s">
        <v>2376</v>
      </c>
      <c r="I30" s="280" t="s">
        <v>2369</v>
      </c>
    </row>
    <row r="31" spans="1:9" hidden="1" x14ac:dyDescent="0.4">
      <c r="A31" s="280" t="s">
        <v>2389</v>
      </c>
      <c r="B31" s="280" t="str">
        <f>IFERROR( INDEX([3]!_INSTRUMENT_TAGS[LDESC],  MATCH(_INSTRUMENTS[[#This Row],[TAG]],[3]!_INSTRUMENT_TAGS[TAG1],0)), "&lt;ERROR&gt;")</f>
        <v>BURNER DIGITAL INPUT INTERFACE 3</v>
      </c>
      <c r="C31" s="281"/>
      <c r="D31" s="280" t="s">
        <v>2390</v>
      </c>
      <c r="E31" s="281"/>
      <c r="F31" s="280">
        <v>4013</v>
      </c>
      <c r="G31" s="280" t="str">
        <f>IFERROR( INDEX([3]!_PIDS[DESCRIPTION],  MATCH(_INSTRUMENTS[[#This Row],[PID]],[3]!_PIDS[PID],0)), "&lt;ERROR&gt;")</f>
        <v>GAS FEEDING SYSTEM</v>
      </c>
      <c r="H31" s="280" t="s">
        <v>2376</v>
      </c>
      <c r="I31" s="280" t="s">
        <v>2369</v>
      </c>
    </row>
    <row r="32" spans="1:9" hidden="1" x14ac:dyDescent="0.4">
      <c r="A32" s="280" t="s">
        <v>2391</v>
      </c>
      <c r="B32" s="280" t="str">
        <f>IFERROR( INDEX([3]!_INSTRUMENT_TAGS[LDESC],  MATCH(_INSTRUMENTS[[#This Row],[TAG]],[3]!_INSTRUMENT_TAGS[TAG1],0)), "&lt;ERROR&gt;")</f>
        <v>BURNER DIGITAL INPUT INTERFACE 4</v>
      </c>
      <c r="C32" s="281"/>
      <c r="D32" s="280" t="s">
        <v>2392</v>
      </c>
      <c r="E32" s="281"/>
      <c r="F32" s="280">
        <v>4013</v>
      </c>
      <c r="G32" s="280" t="str">
        <f>IFERROR( INDEX([3]!_PIDS[DESCRIPTION],  MATCH(_INSTRUMENTS[[#This Row],[PID]],[3]!_PIDS[PID],0)), "&lt;ERROR&gt;")</f>
        <v>GAS FEEDING SYSTEM</v>
      </c>
      <c r="H32" s="280" t="s">
        <v>2376</v>
      </c>
      <c r="I32" s="280" t="s">
        <v>2369</v>
      </c>
    </row>
    <row r="33" spans="1:9" hidden="1" x14ac:dyDescent="0.4">
      <c r="A33" s="280" t="s">
        <v>2393</v>
      </c>
      <c r="B33" s="280" t="str">
        <f>IFERROR( INDEX([3]!_INSTRUMENT_TAGS[LDESC],  MATCH(_INSTRUMENTS[[#This Row],[TAG]],[3]!_INSTRUMENT_TAGS[TAG1],0)), "&lt;ERROR&gt;")</f>
        <v>BURNER DIGITAL INPUT INTERFACE 5</v>
      </c>
      <c r="C33" s="281"/>
      <c r="D33" s="280" t="s">
        <v>2394</v>
      </c>
      <c r="E33" s="281"/>
      <c r="F33" s="280">
        <v>4013</v>
      </c>
      <c r="G33" s="280" t="str">
        <f>IFERROR( INDEX([3]!_PIDS[DESCRIPTION],  MATCH(_INSTRUMENTS[[#This Row],[PID]],[3]!_PIDS[PID],0)), "&lt;ERROR&gt;")</f>
        <v>GAS FEEDING SYSTEM</v>
      </c>
      <c r="H33" s="280" t="s">
        <v>2376</v>
      </c>
      <c r="I33" s="280" t="s">
        <v>2369</v>
      </c>
    </row>
    <row r="34" spans="1:9" hidden="1" x14ac:dyDescent="0.4">
      <c r="A34" s="280" t="s">
        <v>2375</v>
      </c>
      <c r="B34" s="280" t="str">
        <f>IFERROR( INDEX([3]!_INSTRUMENT_TAGS[LDESC],  MATCH(_INSTRUMENTS[[#This Row],[TAG]],[3]!_INSTRUMENT_TAGS[TAG1],0)), "&lt;ERROR&gt;")</f>
        <v>BURNER DIGITAL OUTPUT INTERFACE 1</v>
      </c>
      <c r="C34" s="281"/>
      <c r="D34" s="280" t="s">
        <v>1147</v>
      </c>
      <c r="E34" s="281"/>
      <c r="F34" s="280">
        <v>4013</v>
      </c>
      <c r="G34" s="280" t="str">
        <f>IFERROR( INDEX([3]!_PIDS[DESCRIPTION],  MATCH(_INSTRUMENTS[[#This Row],[PID]],[3]!_PIDS[PID],0)), "&lt;ERROR&gt;")</f>
        <v>GAS FEEDING SYSTEM</v>
      </c>
      <c r="H34" s="280" t="s">
        <v>2376</v>
      </c>
      <c r="I34" s="280" t="s">
        <v>2369</v>
      </c>
    </row>
    <row r="35" spans="1:9" hidden="1" x14ac:dyDescent="0.4">
      <c r="A35" s="280" t="s">
        <v>2377</v>
      </c>
      <c r="B35" s="280" t="str">
        <f>IFERROR( INDEX([3]!_INSTRUMENT_TAGS[LDESC],  MATCH(_INSTRUMENTS[[#This Row],[TAG]],[3]!_INSTRUMENT_TAGS[TAG1],0)), "&lt;ERROR&gt;")</f>
        <v>BURNER DIGITAL OUTPUT INTERFACE 2</v>
      </c>
      <c r="C35" s="281"/>
      <c r="D35" s="280" t="s">
        <v>2378</v>
      </c>
      <c r="E35" s="281"/>
      <c r="F35" s="280">
        <v>4013</v>
      </c>
      <c r="G35" s="280" t="str">
        <f>IFERROR( INDEX([3]!_PIDS[DESCRIPTION],  MATCH(_INSTRUMENTS[[#This Row],[PID]],[3]!_PIDS[PID],0)), "&lt;ERROR&gt;")</f>
        <v>GAS FEEDING SYSTEM</v>
      </c>
      <c r="H35" s="280" t="s">
        <v>2376</v>
      </c>
      <c r="I35" s="280" t="s">
        <v>2369</v>
      </c>
    </row>
    <row r="36" spans="1:9" hidden="1" x14ac:dyDescent="0.4">
      <c r="A36" s="280" t="s">
        <v>2379</v>
      </c>
      <c r="B36" s="280" t="str">
        <f>IFERROR( INDEX([3]!_INSTRUMENT_TAGS[LDESC],  MATCH(_INSTRUMENTS[[#This Row],[TAG]],[3]!_INSTRUMENT_TAGS[TAG1],0)), "&lt;ERROR&gt;")</f>
        <v>BURNER DIGITAL OUTPUT INTERFACE 3</v>
      </c>
      <c r="C36" s="281"/>
      <c r="D36" s="280" t="s">
        <v>2380</v>
      </c>
      <c r="E36" s="281"/>
      <c r="F36" s="280">
        <v>4013</v>
      </c>
      <c r="G36" s="280" t="str">
        <f>IFERROR( INDEX([3]!_PIDS[DESCRIPTION],  MATCH(_INSTRUMENTS[[#This Row],[PID]],[3]!_PIDS[PID],0)), "&lt;ERROR&gt;")</f>
        <v>GAS FEEDING SYSTEM</v>
      </c>
      <c r="H36" s="280" t="s">
        <v>2376</v>
      </c>
      <c r="I36" s="280" t="s">
        <v>2369</v>
      </c>
    </row>
    <row r="37" spans="1:9" hidden="1" x14ac:dyDescent="0.4">
      <c r="A37" s="280" t="s">
        <v>2381</v>
      </c>
      <c r="B37" s="280" t="str">
        <f>IFERROR( INDEX([3]!_INSTRUMENT_TAGS[LDESC],  MATCH(_INSTRUMENTS[[#This Row],[TAG]],[3]!_INSTRUMENT_TAGS[TAG1],0)), "&lt;ERROR&gt;")</f>
        <v>BURNER DIGITAL OUTPUT INTERFACE 4</v>
      </c>
      <c r="C37" s="281"/>
      <c r="D37" s="280" t="s">
        <v>2382</v>
      </c>
      <c r="E37" s="281"/>
      <c r="F37" s="280">
        <v>4013</v>
      </c>
      <c r="G37" s="280" t="str">
        <f>IFERROR( INDEX([3]!_PIDS[DESCRIPTION],  MATCH(_INSTRUMENTS[[#This Row],[PID]],[3]!_PIDS[PID],0)), "&lt;ERROR&gt;")</f>
        <v>GAS FEEDING SYSTEM</v>
      </c>
      <c r="H37" s="280" t="s">
        <v>2376</v>
      </c>
      <c r="I37" s="280" t="s">
        <v>2369</v>
      </c>
    </row>
    <row r="38" spans="1:9" hidden="1" x14ac:dyDescent="0.4">
      <c r="A38" s="280" t="s">
        <v>2383</v>
      </c>
      <c r="B38" s="280" t="str">
        <f>IFERROR( INDEX([3]!_INSTRUMENT_TAGS[LDESC],  MATCH(_INSTRUMENTS[[#This Row],[TAG]],[3]!_INSTRUMENT_TAGS[TAG1],0)), "&lt;ERROR&gt;")</f>
        <v>BURNER DIGITAL OUTPUT INTERFACE 5</v>
      </c>
      <c r="C38" s="281"/>
      <c r="D38" s="280" t="s">
        <v>2384</v>
      </c>
      <c r="E38" s="281"/>
      <c r="F38" s="280">
        <v>4013</v>
      </c>
      <c r="G38" s="280" t="str">
        <f>IFERROR( INDEX([3]!_PIDS[DESCRIPTION],  MATCH(_INSTRUMENTS[[#This Row],[PID]],[3]!_PIDS[PID],0)), "&lt;ERROR&gt;")</f>
        <v>GAS FEEDING SYSTEM</v>
      </c>
      <c r="H38" s="280" t="s">
        <v>2376</v>
      </c>
      <c r="I38" s="280" t="s">
        <v>2369</v>
      </c>
    </row>
    <row r="39" spans="1:9" hidden="1" x14ac:dyDescent="0.4">
      <c r="A39" s="280" t="s">
        <v>2139</v>
      </c>
      <c r="B39" s="280" t="str">
        <f>IFERROR( INDEX([3]!_INSTRUMENT_TAGS[LDESC],  MATCH(_INSTRUMENTS[[#This Row],[TAG]],[3]!_INSTRUMENT_TAGS[TAG1],0)), "&lt;ERROR&gt;")</f>
        <v>SMOKE EXHAUST CABINET</v>
      </c>
      <c r="C39" s="281"/>
      <c r="D39" s="280" t="s">
        <v>1136</v>
      </c>
      <c r="E39" s="281"/>
      <c r="F39" s="280" t="s">
        <v>1684</v>
      </c>
      <c r="G39" s="280" t="str">
        <f>IFERROR( INDEX([3]!_PIDS[DESCRIPTION],  MATCH(_INSTRUMENTS[[#This Row],[PID]],[3]!_PIDS[PID],0)), "&lt;ERROR&gt;")</f>
        <v>-</v>
      </c>
    </row>
    <row r="40" spans="1:9" hidden="1" x14ac:dyDescent="0.4">
      <c r="A40" s="280" t="s">
        <v>2421</v>
      </c>
      <c r="B40" s="280" t="str">
        <f>IFERROR( INDEX([3]!_INSTRUMENT_TAGS[LDESC],  MATCH(_INSTRUMENTS[[#This Row],[TAG]],[3]!_INSTRUMENT_TAGS[TAG1],0)), "&lt;ERROR&gt;")</f>
        <v>MAKE-UP WATER CONTROL VALVE POSITION</v>
      </c>
      <c r="C40" s="281"/>
      <c r="D40" s="280" t="s">
        <v>2419</v>
      </c>
      <c r="E40" s="281"/>
      <c r="F40" s="280">
        <v>4001</v>
      </c>
      <c r="G40" s="280" t="str">
        <f>IFERROR( INDEX([3]!_PIDS[DESCRIPTION],  MATCH(_INSTRUMENTS[[#This Row],[PID]],[3]!_PIDS[PID],0)), "&lt;ERROR&gt;")</f>
        <v>FEED WATER SYSTEM</v>
      </c>
      <c r="H40" s="280" t="s">
        <v>2368</v>
      </c>
      <c r="I40" s="280" t="s">
        <v>2369</v>
      </c>
    </row>
    <row r="41" spans="1:9" hidden="1" x14ac:dyDescent="0.4">
      <c r="A41" s="280" t="s">
        <v>2420</v>
      </c>
      <c r="B41" s="280" t="str">
        <f>IFERROR( INDEX([3]!_INSTRUMENT_TAGS[LDESC],  MATCH(_INSTRUMENTS[[#This Row],[TAG]],[3]!_INSTRUMENT_TAGS[TAG1],0)), "&lt;ERROR&gt;")</f>
        <v>MAKE-UP WATER CONTROL VALVE SETPOINT</v>
      </c>
      <c r="C41" s="281"/>
      <c r="D41" s="280" t="s">
        <v>1123</v>
      </c>
      <c r="E41" s="281"/>
      <c r="F41" s="280">
        <v>4001</v>
      </c>
      <c r="G41" s="280" t="str">
        <f>IFERROR( INDEX([3]!_PIDS[DESCRIPTION],  MATCH(_INSTRUMENTS[[#This Row],[PID]],[3]!_PIDS[PID],0)), "&lt;ERROR&gt;")</f>
        <v>FEED WATER SYSTEM</v>
      </c>
      <c r="H41" s="280" t="s">
        <v>2368</v>
      </c>
      <c r="I41" s="280" t="s">
        <v>2369</v>
      </c>
    </row>
    <row r="42" spans="1:9" hidden="1" x14ac:dyDescent="0.4">
      <c r="A42" s="280" t="s">
        <v>2423</v>
      </c>
      <c r="B42" s="280" t="str">
        <f>IFERROR( INDEX([3]!_INSTRUMENT_TAGS[LDESC],  MATCH(_INSTRUMENTS[[#This Row],[TAG]],[3]!_INSTRUMENT_TAGS[TAG1],0)), "&lt;ERROR&gt;")</f>
        <v>FEED WATER CONTROL VALVE POSITION</v>
      </c>
      <c r="C42" s="281"/>
      <c r="D42" s="280" t="s">
        <v>2419</v>
      </c>
      <c r="E42" s="281"/>
      <c r="F42" s="280">
        <v>4001</v>
      </c>
      <c r="G42" s="280" t="str">
        <f>IFERROR( INDEX([3]!_PIDS[DESCRIPTION],  MATCH(_INSTRUMENTS[[#This Row],[PID]],[3]!_PIDS[PID],0)), "&lt;ERROR&gt;")</f>
        <v>FEED WATER SYSTEM</v>
      </c>
      <c r="H42" s="280" t="s">
        <v>2368</v>
      </c>
      <c r="I42" s="280" t="s">
        <v>2369</v>
      </c>
    </row>
    <row r="43" spans="1:9" hidden="1" x14ac:dyDescent="0.4">
      <c r="A43" s="280" t="s">
        <v>2422</v>
      </c>
      <c r="B43" s="280" t="str">
        <f>IFERROR( INDEX([3]!_INSTRUMENT_TAGS[LDESC],  MATCH(_INSTRUMENTS[[#This Row],[TAG]],[3]!_INSTRUMENT_TAGS[TAG1],0)), "&lt;ERROR&gt;")</f>
        <v>FEED WATER CONTROL VALVE SETPOINT</v>
      </c>
      <c r="C43" s="281"/>
      <c r="D43" s="280" t="s">
        <v>1123</v>
      </c>
      <c r="E43" s="281"/>
      <c r="F43" s="280">
        <v>4001</v>
      </c>
      <c r="G43" s="280" t="str">
        <f>IFERROR( INDEX([3]!_PIDS[DESCRIPTION],  MATCH(_INSTRUMENTS[[#This Row],[PID]],[3]!_PIDS[PID],0)), "&lt;ERROR&gt;")</f>
        <v>FEED WATER SYSTEM</v>
      </c>
      <c r="H43" s="280" t="s">
        <v>2368</v>
      </c>
      <c r="I43" s="280" t="s">
        <v>2369</v>
      </c>
    </row>
    <row r="44" spans="1:9" hidden="1" x14ac:dyDescent="0.4">
      <c r="A44" s="280" t="s">
        <v>363</v>
      </c>
      <c r="B44" s="280" t="str">
        <f>IFERROR( INDEX([3]!_INSTRUMENT_TAGS[LDESC],  MATCH(_INSTRUMENTS[[#This Row],[TAG]],[3]!_INSTRUMENT_TAGS[TAG1],0)), "&lt;ERROR&gt;")</f>
        <v>CONTINUOUS BLOW DOWN VALVE</v>
      </c>
      <c r="C44" s="281"/>
      <c r="D44" s="280" t="s">
        <v>2497</v>
      </c>
      <c r="E44" s="281"/>
      <c r="F44" s="280">
        <v>4005</v>
      </c>
      <c r="G44" s="280" t="str">
        <f>IFERROR( INDEX([3]!_PIDS[DESCRIPTION],  MATCH(_INSTRUMENTS[[#This Row],[PID]],[3]!_PIDS[PID],0)), "&lt;ERROR&gt;")</f>
        <v>BLOWN DOWN SYSTEM</v>
      </c>
      <c r="H44" s="280" t="s">
        <v>2368</v>
      </c>
      <c r="I44" s="280" t="s">
        <v>2369</v>
      </c>
    </row>
    <row r="45" spans="1:9" hidden="1" x14ac:dyDescent="0.4">
      <c r="A45" s="280" t="s">
        <v>2499</v>
      </c>
      <c r="B45" s="280" t="str">
        <f>IFERROR( INDEX([3]!_INSTRUMENT_TAGS[LDESC],  MATCH(_INSTRUMENTS[[#This Row],[TAG]],[3]!_INSTRUMENT_TAGS[TAG1],0)), "&lt;ERROR&gt;")</f>
        <v>CONTINUOUS BLOW DOWN VALVE CLOSE</v>
      </c>
      <c r="C45" s="281"/>
      <c r="D45" s="280" t="s">
        <v>2497</v>
      </c>
      <c r="E45" s="281"/>
      <c r="F45" s="280">
        <v>4005</v>
      </c>
      <c r="G45" s="280" t="str">
        <f>IFERROR( INDEX([3]!_PIDS[DESCRIPTION],  MATCH(_INSTRUMENTS[[#This Row],[PID]],[3]!_PIDS[PID],0)), "&lt;ERROR&gt;")</f>
        <v>BLOWN DOWN SYSTEM</v>
      </c>
      <c r="H45" s="280" t="s">
        <v>2368</v>
      </c>
      <c r="I45" s="280" t="s">
        <v>2369</v>
      </c>
    </row>
    <row r="46" spans="1:9" hidden="1" x14ac:dyDescent="0.4">
      <c r="A46" s="280" t="s">
        <v>2501</v>
      </c>
      <c r="B46" s="280" t="str">
        <f>IFERROR( INDEX([3]!_INSTRUMENT_TAGS[LDESC],  MATCH(_INSTRUMENTS[[#This Row],[TAG]],[3]!_INSTRUMENT_TAGS[TAG1],0)), "&lt;ERROR&gt;")</f>
        <v>CONTINUOUS BLOW DOWN VALVE CLOSED</v>
      </c>
      <c r="C46" s="281"/>
      <c r="D46" s="280" t="s">
        <v>2497</v>
      </c>
      <c r="E46" s="281"/>
      <c r="F46" s="280">
        <v>4005</v>
      </c>
      <c r="G46" s="280" t="str">
        <f>IFERROR( INDEX([3]!_PIDS[DESCRIPTION],  MATCH(_INSTRUMENTS[[#This Row],[PID]],[3]!_PIDS[PID],0)), "&lt;ERROR&gt;")</f>
        <v>BLOWN DOWN SYSTEM</v>
      </c>
      <c r="H46" s="280" t="s">
        <v>2368</v>
      </c>
      <c r="I46" s="280" t="s">
        <v>2369</v>
      </c>
    </row>
    <row r="47" spans="1:9" hidden="1" x14ac:dyDescent="0.4">
      <c r="A47" s="280" t="s">
        <v>2502</v>
      </c>
      <c r="B47" s="280" t="str">
        <f>IFERROR( INDEX([3]!_INSTRUMENT_TAGS[LDESC],  MATCH(_INSTRUMENTS[[#This Row],[TAG]],[3]!_INSTRUMENT_TAGS[TAG1],0)), "&lt;ERROR&gt;")</f>
        <v>CONTINUOUS BLOW DOWN VALVE FAULT</v>
      </c>
      <c r="C47" s="281"/>
      <c r="D47" s="280" t="s">
        <v>2497</v>
      </c>
      <c r="E47" s="281"/>
      <c r="F47" s="280">
        <v>4005</v>
      </c>
      <c r="G47" s="280" t="str">
        <f>IFERROR( INDEX([3]!_PIDS[DESCRIPTION],  MATCH(_INSTRUMENTS[[#This Row],[PID]],[3]!_PIDS[PID],0)), "&lt;ERROR&gt;")</f>
        <v>BLOWN DOWN SYSTEM</v>
      </c>
      <c r="H47" s="280" t="s">
        <v>2368</v>
      </c>
      <c r="I47" s="280" t="s">
        <v>2369</v>
      </c>
    </row>
    <row r="48" spans="1:9" hidden="1" x14ac:dyDescent="0.4">
      <c r="A48" s="280" t="s">
        <v>2498</v>
      </c>
      <c r="B48" s="280" t="str">
        <f>IFERROR( INDEX([3]!_INSTRUMENT_TAGS[LDESC],  MATCH(_INSTRUMENTS[[#This Row],[TAG]],[3]!_INSTRUMENT_TAGS[TAG1],0)), "&lt;ERROR&gt;")</f>
        <v>CONTINUOUS BLOW DOWN VALVE OPEN</v>
      </c>
      <c r="C48" s="281"/>
      <c r="D48" s="280" t="s">
        <v>2497</v>
      </c>
      <c r="E48" s="281"/>
      <c r="F48" s="280">
        <v>4005</v>
      </c>
      <c r="G48" s="280" t="str">
        <f>IFERROR( INDEX([3]!_PIDS[DESCRIPTION],  MATCH(_INSTRUMENTS[[#This Row],[PID]],[3]!_PIDS[PID],0)), "&lt;ERROR&gt;")</f>
        <v>BLOWN DOWN SYSTEM</v>
      </c>
      <c r="H48" s="280" t="s">
        <v>2368</v>
      </c>
      <c r="I48" s="280" t="s">
        <v>2369</v>
      </c>
    </row>
    <row r="49" spans="1:9" hidden="1" x14ac:dyDescent="0.4">
      <c r="A49" s="280" t="s">
        <v>2500</v>
      </c>
      <c r="B49" s="280" t="str">
        <f>IFERROR( INDEX([3]!_INSTRUMENT_TAGS[LDESC],  MATCH(_INSTRUMENTS[[#This Row],[TAG]],[3]!_INSTRUMENT_TAGS[TAG1],0)), "&lt;ERROR&gt;")</f>
        <v>CONTINUOUS BLOW DOWN VALVE OPENED</v>
      </c>
      <c r="C49" s="281"/>
      <c r="D49" s="280" t="s">
        <v>2497</v>
      </c>
      <c r="E49" s="281"/>
      <c r="F49" s="280">
        <v>4005</v>
      </c>
      <c r="G49" s="280" t="str">
        <f>IFERROR( INDEX([3]!_PIDS[DESCRIPTION],  MATCH(_INSTRUMENTS[[#This Row],[PID]],[3]!_PIDS[PID],0)), "&lt;ERROR&gt;")</f>
        <v>BLOWN DOWN SYSTEM</v>
      </c>
      <c r="H49" s="280" t="s">
        <v>2368</v>
      </c>
      <c r="I49" s="280" t="s">
        <v>2369</v>
      </c>
    </row>
    <row r="50" spans="1:9" hidden="1" x14ac:dyDescent="0.4">
      <c r="A50" s="280" t="s">
        <v>2503</v>
      </c>
      <c r="B50" s="280" t="str">
        <f>IFERROR( INDEX([3]!_INSTRUMENT_TAGS[LDESC],  MATCH(_INSTRUMENTS[[#This Row],[TAG]],[3]!_INSTRUMENT_TAGS[TAG1],0)), "&lt;ERROR&gt;")</f>
        <v>CONTINUOUS BLOW DOWN VALVE POSITION</v>
      </c>
      <c r="C50" s="281"/>
      <c r="D50" s="280" t="s">
        <v>2497</v>
      </c>
      <c r="E50" s="281"/>
      <c r="F50" s="280">
        <v>4005</v>
      </c>
      <c r="G50" s="280" t="str">
        <f>IFERROR( INDEX([3]!_PIDS[DESCRIPTION],  MATCH(_INSTRUMENTS[[#This Row],[PID]],[3]!_PIDS[PID],0)), "&lt;ERROR&gt;")</f>
        <v>BLOWN DOWN SYSTEM</v>
      </c>
      <c r="H50" s="280" t="s">
        <v>2368</v>
      </c>
      <c r="I50" s="280" t="s">
        <v>2369</v>
      </c>
    </row>
    <row r="51" spans="1:9" hidden="1" x14ac:dyDescent="0.4">
      <c r="A51" s="280" t="s">
        <v>2439</v>
      </c>
      <c r="B51" s="280" t="str">
        <f>IFERROR( INDEX([3]!_INSTRUMENT_TAGS[LDESC],  MATCH(_INSTRUMENTS[[#This Row],[TAG]],[3]!_INSTRUMENT_TAGS[TAG1],0)), "&lt;ERROR&gt;")</f>
        <v>PRIMARY AIR PREHEATER CONTROL VALVE POSITION</v>
      </c>
      <c r="C51" s="281"/>
      <c r="D51" s="280" t="s">
        <v>2419</v>
      </c>
      <c r="E51" s="281"/>
      <c r="F51" s="280">
        <v>4008</v>
      </c>
      <c r="G51" s="280" t="str">
        <f>IFERROR( INDEX([3]!_PIDS[DESCRIPTION],  MATCH(_INSTRUMENTS[[#This Row],[PID]],[3]!_PIDS[PID],0)), "&lt;ERROR&gt;")</f>
        <v>BOILER AIR AND FLUE GAS</v>
      </c>
      <c r="H51" s="280" t="s">
        <v>2368</v>
      </c>
      <c r="I51" s="280" t="s">
        <v>2369</v>
      </c>
    </row>
    <row r="52" spans="1:9" hidden="1" x14ac:dyDescent="0.4">
      <c r="A52" s="280" t="s">
        <v>2438</v>
      </c>
      <c r="B52" s="280" t="str">
        <f>IFERROR( INDEX([3]!_INSTRUMENT_TAGS[LDESC],  MATCH(_INSTRUMENTS[[#This Row],[TAG]],[3]!_INSTRUMENT_TAGS[TAG1],0)), "&lt;ERROR&gt;")</f>
        <v>PRIMARY AIR PREHEATER CONTROL VALVE SETPOINT</v>
      </c>
      <c r="C52" s="281"/>
      <c r="D52" s="280" t="s">
        <v>1123</v>
      </c>
      <c r="E52" s="281"/>
      <c r="F52" s="280">
        <v>4008</v>
      </c>
      <c r="G52" s="280" t="str">
        <f>IFERROR( INDEX([3]!_PIDS[DESCRIPTION],  MATCH(_INSTRUMENTS[[#This Row],[PID]],[3]!_PIDS[PID],0)), "&lt;ERROR&gt;")</f>
        <v>BOILER AIR AND FLUE GAS</v>
      </c>
      <c r="H52" s="280" t="s">
        <v>2368</v>
      </c>
      <c r="I52" s="280" t="s">
        <v>2369</v>
      </c>
    </row>
    <row r="53" spans="1:9" hidden="1" x14ac:dyDescent="0.4">
      <c r="A53" s="280" t="s">
        <v>2418</v>
      </c>
      <c r="B53" s="280" t="str">
        <f>IFERROR( INDEX([3]!_INSTRUMENT_TAGS[LDESC],  MATCH(_INSTRUMENTS[[#This Row],[TAG]],[3]!_INSTRUMENT_TAGS[TAG1],0)), "&lt;ERROR&gt;")</f>
        <v>STEAM FROM DRUM CONTROL VALVE POSITION</v>
      </c>
      <c r="C53" s="281"/>
      <c r="D53" s="280" t="s">
        <v>2419</v>
      </c>
      <c r="E53" s="281"/>
      <c r="F53" s="280">
        <v>4001</v>
      </c>
      <c r="G53" s="280" t="str">
        <f>IFERROR( INDEX([3]!_PIDS[DESCRIPTION],  MATCH(_INSTRUMENTS[[#This Row],[PID]],[3]!_PIDS[PID],0)), "&lt;ERROR&gt;")</f>
        <v>FEED WATER SYSTEM</v>
      </c>
      <c r="H53" s="280" t="s">
        <v>2368</v>
      </c>
      <c r="I53" s="280" t="s">
        <v>2369</v>
      </c>
    </row>
    <row r="54" spans="1:9" hidden="1" x14ac:dyDescent="0.4">
      <c r="A54" s="280" t="s">
        <v>2417</v>
      </c>
      <c r="B54" s="280" t="str">
        <f>IFERROR( INDEX([3]!_INSTRUMENT_TAGS[LDESC],  MATCH(_INSTRUMENTS[[#This Row],[TAG]],[3]!_INSTRUMENT_TAGS[TAG1],0)), "&lt;ERROR&gt;")</f>
        <v>STEAM FROM DRUM CONTROL VALVE SETPOINT</v>
      </c>
      <c r="C54" s="281"/>
      <c r="D54" s="280" t="s">
        <v>1123</v>
      </c>
      <c r="E54" s="281"/>
      <c r="F54" s="280">
        <v>4001</v>
      </c>
      <c r="G54" s="280" t="str">
        <f>IFERROR( INDEX([3]!_PIDS[DESCRIPTION],  MATCH(_INSTRUMENTS[[#This Row],[PID]],[3]!_PIDS[PID],0)), "&lt;ERROR&gt;")</f>
        <v>FEED WATER SYSTEM</v>
      </c>
      <c r="H54" s="280" t="s">
        <v>2368</v>
      </c>
      <c r="I54" s="280" t="s">
        <v>2369</v>
      </c>
    </row>
    <row r="55" spans="1:9" hidden="1" x14ac:dyDescent="0.4">
      <c r="A55" s="280" t="s">
        <v>267</v>
      </c>
      <c r="B55" s="280" t="str">
        <f>IFERROR( INDEX([3]!_INSTRUMENT_TAGS[LDESC],  MATCH(_INSTRUMENTS[[#This Row],[TAG]],[3]!_INSTRUMENT_TAGS[TAG1],0)), "&lt;ERROR&gt;")</f>
        <v>START-UP VALVE</v>
      </c>
      <c r="C55" s="281"/>
      <c r="D55" s="280" t="s">
        <v>1128</v>
      </c>
      <c r="E55" s="281"/>
      <c r="F55" s="280">
        <v>4003</v>
      </c>
      <c r="G55" s="280" t="str">
        <f>IFERROR( INDEX([3]!_PIDS[DESCRIPTION],  MATCH(_INSTRUMENTS[[#This Row],[PID]],[3]!_PIDS[PID],0)), "&lt;ERROR&gt;")</f>
        <v>MAIN STEAM</v>
      </c>
      <c r="H55" s="280" t="s">
        <v>2368</v>
      </c>
      <c r="I55" s="280" t="s">
        <v>2369</v>
      </c>
    </row>
    <row r="56" spans="1:9" hidden="1" x14ac:dyDescent="0.4">
      <c r="A56" s="280" t="s">
        <v>2474</v>
      </c>
      <c r="B56" s="280" t="str">
        <f>IFERROR( INDEX([3]!_INSTRUMENT_TAGS[LDESC],  MATCH(_INSTRUMENTS[[#This Row],[TAG]],[3]!_INSTRUMENT_TAGS[TAG1],0)), "&lt;ERROR&gt;")</f>
        <v>START-UP VALVE CLOSE</v>
      </c>
      <c r="C56" s="281"/>
      <c r="D56" s="280" t="s">
        <v>2452</v>
      </c>
      <c r="E56" s="281"/>
      <c r="F56" s="280">
        <v>4003</v>
      </c>
      <c r="G56" s="280" t="str">
        <f>IFERROR( INDEX([3]!_PIDS[DESCRIPTION],  MATCH(_INSTRUMENTS[[#This Row],[PID]],[3]!_PIDS[PID],0)), "&lt;ERROR&gt;")</f>
        <v>MAIN STEAM</v>
      </c>
      <c r="H56" s="280" t="s">
        <v>2368</v>
      </c>
      <c r="I56" s="280" t="s">
        <v>2369</v>
      </c>
    </row>
    <row r="57" spans="1:9" hidden="1" x14ac:dyDescent="0.4">
      <c r="A57" s="280" t="s">
        <v>2476</v>
      </c>
      <c r="B57" s="280" t="str">
        <f>IFERROR( INDEX([3]!_INSTRUMENT_TAGS[LDESC],  MATCH(_INSTRUMENTS[[#This Row],[TAG]],[3]!_INSTRUMENT_TAGS[TAG1],0)), "&lt;ERROR&gt;")</f>
        <v>START-UP VALVE CLOSED</v>
      </c>
      <c r="C57" s="281"/>
      <c r="D57" s="280" t="s">
        <v>2456</v>
      </c>
      <c r="E57" s="281"/>
      <c r="F57" s="280">
        <v>4003</v>
      </c>
      <c r="G57" s="280" t="str">
        <f>IFERROR( INDEX([3]!_PIDS[DESCRIPTION],  MATCH(_INSTRUMENTS[[#This Row],[PID]],[3]!_PIDS[PID],0)), "&lt;ERROR&gt;")</f>
        <v>MAIN STEAM</v>
      </c>
      <c r="H57" s="280" t="s">
        <v>2368</v>
      </c>
      <c r="I57" s="280" t="s">
        <v>2369</v>
      </c>
    </row>
    <row r="58" spans="1:9" hidden="1" x14ac:dyDescent="0.4">
      <c r="A58" s="280" t="s">
        <v>2477</v>
      </c>
      <c r="B58" s="280" t="str">
        <f>IFERROR( INDEX([3]!_INSTRUMENT_TAGS[LDESC],  MATCH(_INSTRUMENTS[[#This Row],[TAG]],[3]!_INSTRUMENT_TAGS[TAG1],0)), "&lt;ERROR&gt;")</f>
        <v>START-UP VALVE FAULT</v>
      </c>
      <c r="C58" s="281"/>
      <c r="D58" s="280" t="s">
        <v>2458</v>
      </c>
      <c r="E58" s="281"/>
      <c r="F58" s="280">
        <v>4003</v>
      </c>
      <c r="G58" s="280" t="str">
        <f>IFERROR( INDEX([3]!_PIDS[DESCRIPTION],  MATCH(_INSTRUMENTS[[#This Row],[PID]],[3]!_PIDS[PID],0)), "&lt;ERROR&gt;")</f>
        <v>MAIN STEAM</v>
      </c>
      <c r="H58" s="280" t="s">
        <v>2368</v>
      </c>
      <c r="I58" s="280" t="s">
        <v>2369</v>
      </c>
    </row>
    <row r="59" spans="1:9" hidden="1" x14ac:dyDescent="0.4">
      <c r="A59" s="280" t="s">
        <v>2473</v>
      </c>
      <c r="B59" s="280" t="str">
        <f>IFERROR( INDEX([3]!_INSTRUMENT_TAGS[LDESC],  MATCH(_INSTRUMENTS[[#This Row],[TAG]],[3]!_INSTRUMENT_TAGS[TAG1],0)), "&lt;ERROR&gt;")</f>
        <v>START-UP VALVE OPEN</v>
      </c>
      <c r="C59" s="281"/>
      <c r="D59" s="280" t="s">
        <v>2450</v>
      </c>
      <c r="E59" s="281"/>
      <c r="F59" s="280">
        <v>4003</v>
      </c>
      <c r="G59" s="280" t="str">
        <f>IFERROR( INDEX([3]!_PIDS[DESCRIPTION],  MATCH(_INSTRUMENTS[[#This Row],[PID]],[3]!_PIDS[PID],0)), "&lt;ERROR&gt;")</f>
        <v>MAIN STEAM</v>
      </c>
      <c r="H59" s="280" t="s">
        <v>2368</v>
      </c>
      <c r="I59" s="280" t="s">
        <v>2369</v>
      </c>
    </row>
    <row r="60" spans="1:9" hidden="1" x14ac:dyDescent="0.4">
      <c r="A60" s="280" t="s">
        <v>2475</v>
      </c>
      <c r="B60" s="280" t="str">
        <f>IFERROR( INDEX([3]!_INSTRUMENT_TAGS[LDESC],  MATCH(_INSTRUMENTS[[#This Row],[TAG]],[3]!_INSTRUMENT_TAGS[TAG1],0)), "&lt;ERROR&gt;")</f>
        <v>START-UP VALVE OPENED</v>
      </c>
      <c r="C60" s="281"/>
      <c r="D60" s="280" t="s">
        <v>2454</v>
      </c>
      <c r="E60" s="281"/>
      <c r="F60" s="280">
        <v>4003</v>
      </c>
      <c r="G60" s="280" t="str">
        <f>IFERROR( INDEX([3]!_PIDS[DESCRIPTION],  MATCH(_INSTRUMENTS[[#This Row],[PID]],[3]!_PIDS[PID],0)), "&lt;ERROR&gt;")</f>
        <v>MAIN STEAM</v>
      </c>
      <c r="H60" s="280" t="s">
        <v>2368</v>
      </c>
      <c r="I60" s="280" t="s">
        <v>2369</v>
      </c>
    </row>
    <row r="61" spans="1:9" hidden="1" x14ac:dyDescent="0.4">
      <c r="A61" s="280" t="s">
        <v>2478</v>
      </c>
      <c r="B61" s="280" t="str">
        <f>IFERROR( INDEX([3]!_INSTRUMENT_TAGS[LDESC],  MATCH(_INSTRUMENTS[[#This Row],[TAG]],[3]!_INSTRUMENT_TAGS[TAG1],0)), "&lt;ERROR&gt;")</f>
        <v>START-UP VALVE POSITION</v>
      </c>
      <c r="C61" s="281"/>
      <c r="D61" s="280" t="s">
        <v>2460</v>
      </c>
      <c r="E61" s="281"/>
      <c r="F61" s="280">
        <v>4003</v>
      </c>
      <c r="G61" s="280" t="str">
        <f>IFERROR( INDEX([3]!_PIDS[DESCRIPTION],  MATCH(_INSTRUMENTS[[#This Row],[PID]],[3]!_PIDS[PID],0)), "&lt;ERROR&gt;")</f>
        <v>MAIN STEAM</v>
      </c>
      <c r="H61" s="280" t="s">
        <v>2368</v>
      </c>
      <c r="I61" s="280" t="s">
        <v>2369</v>
      </c>
    </row>
    <row r="62" spans="1:9" hidden="1" x14ac:dyDescent="0.4">
      <c r="A62" s="280" t="s">
        <v>380</v>
      </c>
      <c r="B62" s="280" t="str">
        <f>IFERROR( INDEX([3]!_INSTRUMENT_TAGS[LDESC],  MATCH(_INSTRUMENTS[[#This Row],[TAG]],[3]!_INSTRUMENT_TAGS[TAG1],0)), "&lt;ERROR&gt;")</f>
        <v>STEAM PRESSURE REDUCTION VALVE</v>
      </c>
      <c r="C62" s="281"/>
      <c r="D62" s="280" t="s">
        <v>1128</v>
      </c>
      <c r="E62" s="281"/>
      <c r="F62" s="280">
        <v>4006</v>
      </c>
      <c r="G62" s="280" t="str">
        <f>IFERROR( INDEX([3]!_PIDS[DESCRIPTION],  MATCH(_INSTRUMENTS[[#This Row],[PID]],[3]!_PIDS[PID],0)), "&lt;ERROR&gt;")</f>
        <v>STEAM ACCUMULATOR</v>
      </c>
      <c r="H62" s="280" t="s">
        <v>2368</v>
      </c>
      <c r="I62" s="280" t="s">
        <v>2369</v>
      </c>
    </row>
    <row r="63" spans="1:9" hidden="1" x14ac:dyDescent="0.4">
      <c r="A63" s="280" t="s">
        <v>2511</v>
      </c>
      <c r="B63" s="280" t="str">
        <f>IFERROR( INDEX([3]!_INSTRUMENT_TAGS[LDESC],  MATCH(_INSTRUMENTS[[#This Row],[TAG]],[3]!_INSTRUMENT_TAGS[TAG1],0)), "&lt;ERROR&gt;")</f>
        <v>STEAM PRESSURE REDUCTION VALVE CLOSE</v>
      </c>
      <c r="C63" s="281"/>
      <c r="D63" s="280" t="s">
        <v>2452</v>
      </c>
      <c r="E63" s="281"/>
      <c r="F63" s="280">
        <v>4006</v>
      </c>
      <c r="G63" s="280" t="str">
        <f>IFERROR( INDEX([3]!_PIDS[DESCRIPTION],  MATCH(_INSTRUMENTS[[#This Row],[PID]],[3]!_PIDS[PID],0)), "&lt;ERROR&gt;")</f>
        <v>STEAM ACCUMULATOR</v>
      </c>
      <c r="H63" s="280" t="s">
        <v>2368</v>
      </c>
      <c r="I63" s="280" t="s">
        <v>2369</v>
      </c>
    </row>
    <row r="64" spans="1:9" hidden="1" x14ac:dyDescent="0.4">
      <c r="A64" s="280" t="s">
        <v>2513</v>
      </c>
      <c r="B64" s="280" t="str">
        <f>IFERROR( INDEX([3]!_INSTRUMENT_TAGS[LDESC],  MATCH(_INSTRUMENTS[[#This Row],[TAG]],[3]!_INSTRUMENT_TAGS[TAG1],0)), "&lt;ERROR&gt;")</f>
        <v>STEAM PRESSURE REDUCTION VALVE CLOSED</v>
      </c>
      <c r="C64" s="281"/>
      <c r="D64" s="280" t="s">
        <v>2456</v>
      </c>
      <c r="E64" s="281"/>
      <c r="F64" s="280">
        <v>4006</v>
      </c>
      <c r="G64" s="280" t="str">
        <f>IFERROR( INDEX([3]!_PIDS[DESCRIPTION],  MATCH(_INSTRUMENTS[[#This Row],[PID]],[3]!_PIDS[PID],0)), "&lt;ERROR&gt;")</f>
        <v>STEAM ACCUMULATOR</v>
      </c>
      <c r="H64" s="280" t="s">
        <v>2368</v>
      </c>
      <c r="I64" s="280" t="s">
        <v>2369</v>
      </c>
    </row>
    <row r="65" spans="1:9" hidden="1" x14ac:dyDescent="0.4">
      <c r="A65" s="280" t="s">
        <v>2514</v>
      </c>
      <c r="B65" s="280" t="str">
        <f>IFERROR( INDEX([3]!_INSTRUMENT_TAGS[LDESC],  MATCH(_INSTRUMENTS[[#This Row],[TAG]],[3]!_INSTRUMENT_TAGS[TAG1],0)), "&lt;ERROR&gt;")</f>
        <v>STEAM PRESSURE REDUCTION VALVE FAULT</v>
      </c>
      <c r="C65" s="281"/>
      <c r="D65" s="280" t="s">
        <v>2458</v>
      </c>
      <c r="E65" s="281"/>
      <c r="F65" s="280">
        <v>4006</v>
      </c>
      <c r="G65" s="280" t="str">
        <f>IFERROR( INDEX([3]!_PIDS[DESCRIPTION],  MATCH(_INSTRUMENTS[[#This Row],[PID]],[3]!_PIDS[PID],0)), "&lt;ERROR&gt;")</f>
        <v>STEAM ACCUMULATOR</v>
      </c>
      <c r="H65" s="280" t="s">
        <v>2368</v>
      </c>
      <c r="I65" s="280" t="s">
        <v>2369</v>
      </c>
    </row>
    <row r="66" spans="1:9" hidden="1" x14ac:dyDescent="0.4">
      <c r="A66" s="280" t="s">
        <v>2510</v>
      </c>
      <c r="B66" s="280" t="str">
        <f>IFERROR( INDEX([3]!_INSTRUMENT_TAGS[LDESC],  MATCH(_INSTRUMENTS[[#This Row],[TAG]],[3]!_INSTRUMENT_TAGS[TAG1],0)), "&lt;ERROR&gt;")</f>
        <v>STEAM PRESSURE REDUCTION VALVE OPEN</v>
      </c>
      <c r="C66" s="281"/>
      <c r="D66" s="280" t="s">
        <v>2450</v>
      </c>
      <c r="E66" s="281"/>
      <c r="F66" s="280">
        <v>4006</v>
      </c>
      <c r="G66" s="280" t="str">
        <f>IFERROR( INDEX([3]!_PIDS[DESCRIPTION],  MATCH(_INSTRUMENTS[[#This Row],[PID]],[3]!_PIDS[PID],0)), "&lt;ERROR&gt;")</f>
        <v>STEAM ACCUMULATOR</v>
      </c>
      <c r="H66" s="280" t="s">
        <v>2368</v>
      </c>
      <c r="I66" s="280" t="s">
        <v>2369</v>
      </c>
    </row>
    <row r="67" spans="1:9" hidden="1" x14ac:dyDescent="0.4">
      <c r="A67" s="280" t="s">
        <v>2512</v>
      </c>
      <c r="B67" s="280" t="str">
        <f>IFERROR( INDEX([3]!_INSTRUMENT_TAGS[LDESC],  MATCH(_INSTRUMENTS[[#This Row],[TAG]],[3]!_INSTRUMENT_TAGS[TAG1],0)), "&lt;ERROR&gt;")</f>
        <v>STEAM PRESSURE REDUCTION VALVE OPENED</v>
      </c>
      <c r="C67" s="281"/>
      <c r="D67" s="280" t="s">
        <v>2454</v>
      </c>
      <c r="E67" s="281"/>
      <c r="F67" s="280">
        <v>4006</v>
      </c>
      <c r="G67" s="280" t="str">
        <f>IFERROR( INDEX([3]!_PIDS[DESCRIPTION],  MATCH(_INSTRUMENTS[[#This Row],[PID]],[3]!_PIDS[PID],0)), "&lt;ERROR&gt;")</f>
        <v>STEAM ACCUMULATOR</v>
      </c>
      <c r="H67" s="280" t="s">
        <v>2368</v>
      </c>
      <c r="I67" s="280" t="s">
        <v>2369</v>
      </c>
    </row>
    <row r="68" spans="1:9" hidden="1" x14ac:dyDescent="0.4">
      <c r="A68" s="280" t="s">
        <v>2515</v>
      </c>
      <c r="B68" s="280" t="str">
        <f>IFERROR( INDEX([3]!_INSTRUMENT_TAGS[LDESC],  MATCH(_INSTRUMENTS[[#This Row],[TAG]],[3]!_INSTRUMENT_TAGS[TAG1],0)), "&lt;ERROR&gt;")</f>
        <v>STEAM PRESSURE REDUCTION VALVE POSITION</v>
      </c>
      <c r="C68" s="281"/>
      <c r="D68" s="280" t="s">
        <v>2460</v>
      </c>
      <c r="E68" s="281"/>
      <c r="F68" s="280">
        <v>4006</v>
      </c>
      <c r="G68" s="280" t="str">
        <f>IFERROR( INDEX([3]!_PIDS[DESCRIPTION],  MATCH(_INSTRUMENTS[[#This Row],[PID]],[3]!_PIDS[PID],0)), "&lt;ERROR&gt;")</f>
        <v>STEAM ACCUMULATOR</v>
      </c>
      <c r="H68" s="280" t="s">
        <v>2368</v>
      </c>
      <c r="I68" s="280" t="s">
        <v>2369</v>
      </c>
    </row>
    <row r="69" spans="1:9" hidden="1" x14ac:dyDescent="0.4">
      <c r="A69" s="280" t="s">
        <v>373</v>
      </c>
      <c r="B69" s="280" t="str">
        <f>IFERROR( INDEX([3]!_INSTRUMENT_TAGS[LDESC],  MATCH(_INSTRUMENTS[[#This Row],[TAG]],[3]!_INSTRUMENT_TAGS[TAG1],0)), "&lt;ERROR&gt;")</f>
        <v>STEAM ACCUMULATOR PRESSURE CONTROL VALVE</v>
      </c>
      <c r="C69" s="281"/>
      <c r="D69" s="280" t="s">
        <v>1128</v>
      </c>
      <c r="E69" s="281"/>
      <c r="F69" s="280">
        <v>4006</v>
      </c>
      <c r="G69" s="280" t="str">
        <f>IFERROR( INDEX([3]!_PIDS[DESCRIPTION],  MATCH(_INSTRUMENTS[[#This Row],[PID]],[3]!_PIDS[PID],0)), "&lt;ERROR&gt;")</f>
        <v>STEAM ACCUMULATOR</v>
      </c>
      <c r="H69" s="280" t="s">
        <v>2368</v>
      </c>
      <c r="I69" s="280" t="s">
        <v>2369</v>
      </c>
    </row>
    <row r="70" spans="1:9" hidden="1" x14ac:dyDescent="0.4">
      <c r="A70" s="280" t="s">
        <v>2505</v>
      </c>
      <c r="B70" s="280" t="str">
        <f>IFERROR( INDEX([3]!_INSTRUMENT_TAGS[LDESC],  MATCH(_INSTRUMENTS[[#This Row],[TAG]],[3]!_INSTRUMENT_TAGS[TAG1],0)), "&lt;ERROR&gt;")</f>
        <v>STEAM ACCUMULATOR PRESSURE CONTROL VALVE CLOSE</v>
      </c>
      <c r="C70" s="281"/>
      <c r="D70" s="280" t="s">
        <v>2452</v>
      </c>
      <c r="E70" s="281"/>
      <c r="F70" s="280">
        <v>4006</v>
      </c>
      <c r="G70" s="280" t="str">
        <f>IFERROR( INDEX([3]!_PIDS[DESCRIPTION],  MATCH(_INSTRUMENTS[[#This Row],[PID]],[3]!_PIDS[PID],0)), "&lt;ERROR&gt;")</f>
        <v>STEAM ACCUMULATOR</v>
      </c>
      <c r="H70" s="280" t="s">
        <v>2368</v>
      </c>
      <c r="I70" s="280" t="s">
        <v>2369</v>
      </c>
    </row>
    <row r="71" spans="1:9" hidden="1" x14ac:dyDescent="0.4">
      <c r="A71" s="280" t="s">
        <v>2507</v>
      </c>
      <c r="B71" s="280" t="str">
        <f>IFERROR( INDEX([3]!_INSTRUMENT_TAGS[LDESC],  MATCH(_INSTRUMENTS[[#This Row],[TAG]],[3]!_INSTRUMENT_TAGS[TAG1],0)), "&lt;ERROR&gt;")</f>
        <v>STEAM ACCUMULATOR PRESSURE CONTROL VALVE CLOSED</v>
      </c>
      <c r="C71" s="281"/>
      <c r="D71" s="280" t="s">
        <v>2456</v>
      </c>
      <c r="E71" s="281"/>
      <c r="F71" s="280">
        <v>4006</v>
      </c>
      <c r="G71" s="280" t="str">
        <f>IFERROR( INDEX([3]!_PIDS[DESCRIPTION],  MATCH(_INSTRUMENTS[[#This Row],[PID]],[3]!_PIDS[PID],0)), "&lt;ERROR&gt;")</f>
        <v>STEAM ACCUMULATOR</v>
      </c>
      <c r="H71" s="280" t="s">
        <v>2368</v>
      </c>
      <c r="I71" s="280" t="s">
        <v>2369</v>
      </c>
    </row>
    <row r="72" spans="1:9" hidden="1" x14ac:dyDescent="0.4">
      <c r="A72" s="280" t="s">
        <v>2508</v>
      </c>
      <c r="B72" s="280" t="str">
        <f>IFERROR( INDEX([3]!_INSTRUMENT_TAGS[LDESC],  MATCH(_INSTRUMENTS[[#This Row],[TAG]],[3]!_INSTRUMENT_TAGS[TAG1],0)), "&lt;ERROR&gt;")</f>
        <v>STEAM ACCUMULATOR PRESSURE CONTROL VALVE FAULT</v>
      </c>
      <c r="C72" s="281"/>
      <c r="D72" s="280" t="s">
        <v>2458</v>
      </c>
      <c r="E72" s="281"/>
      <c r="F72" s="280">
        <v>4006</v>
      </c>
      <c r="G72" s="280" t="str">
        <f>IFERROR( INDEX([3]!_PIDS[DESCRIPTION],  MATCH(_INSTRUMENTS[[#This Row],[PID]],[3]!_PIDS[PID],0)), "&lt;ERROR&gt;")</f>
        <v>STEAM ACCUMULATOR</v>
      </c>
      <c r="H72" s="280" t="s">
        <v>2368</v>
      </c>
      <c r="I72" s="280" t="s">
        <v>2369</v>
      </c>
    </row>
    <row r="73" spans="1:9" hidden="1" x14ac:dyDescent="0.4">
      <c r="A73" s="280" t="s">
        <v>2504</v>
      </c>
      <c r="B73" s="280" t="str">
        <f>IFERROR( INDEX([3]!_INSTRUMENT_TAGS[LDESC],  MATCH(_INSTRUMENTS[[#This Row],[TAG]],[3]!_INSTRUMENT_TAGS[TAG1],0)), "&lt;ERROR&gt;")</f>
        <v>STEAM ACCUMULATOR PRESSURE CONTROL VALVE OPEN</v>
      </c>
      <c r="C73" s="281"/>
      <c r="D73" s="280" t="s">
        <v>2450</v>
      </c>
      <c r="E73" s="281"/>
      <c r="F73" s="280">
        <v>4006</v>
      </c>
      <c r="G73" s="280" t="str">
        <f>IFERROR( INDEX([3]!_PIDS[DESCRIPTION],  MATCH(_INSTRUMENTS[[#This Row],[PID]],[3]!_PIDS[PID],0)), "&lt;ERROR&gt;")</f>
        <v>STEAM ACCUMULATOR</v>
      </c>
      <c r="H73" s="280" t="s">
        <v>2368</v>
      </c>
      <c r="I73" s="280" t="s">
        <v>2369</v>
      </c>
    </row>
    <row r="74" spans="1:9" hidden="1" x14ac:dyDescent="0.4">
      <c r="A74" s="280" t="s">
        <v>2506</v>
      </c>
      <c r="B74" s="280" t="str">
        <f>IFERROR( INDEX([3]!_INSTRUMENT_TAGS[LDESC],  MATCH(_INSTRUMENTS[[#This Row],[TAG]],[3]!_INSTRUMENT_TAGS[TAG1],0)), "&lt;ERROR&gt;")</f>
        <v>STEAM ACCUMULATOR PRESSURE CONTROL VALVE OPENED</v>
      </c>
      <c r="C74" s="281"/>
      <c r="D74" s="280" t="s">
        <v>2454</v>
      </c>
      <c r="E74" s="281"/>
      <c r="F74" s="280">
        <v>4006</v>
      </c>
      <c r="G74" s="280" t="str">
        <f>IFERROR( INDEX([3]!_PIDS[DESCRIPTION],  MATCH(_INSTRUMENTS[[#This Row],[PID]],[3]!_PIDS[PID],0)), "&lt;ERROR&gt;")</f>
        <v>STEAM ACCUMULATOR</v>
      </c>
      <c r="H74" s="280" t="s">
        <v>2368</v>
      </c>
      <c r="I74" s="280" t="s">
        <v>2369</v>
      </c>
    </row>
    <row r="75" spans="1:9" hidden="1" x14ac:dyDescent="0.4">
      <c r="A75" s="280" t="s">
        <v>2509</v>
      </c>
      <c r="B75" s="280" t="str">
        <f>IFERROR( INDEX([3]!_INSTRUMENT_TAGS[LDESC],  MATCH(_INSTRUMENTS[[#This Row],[TAG]],[3]!_INSTRUMENT_TAGS[TAG1],0)), "&lt;ERROR&gt;")</f>
        <v>STEAM ACCUMULATOR PRESSURE CONTROL VALVE POSITION</v>
      </c>
      <c r="C75" s="281"/>
      <c r="D75" s="280" t="s">
        <v>2460</v>
      </c>
      <c r="E75" s="281"/>
      <c r="F75" s="280">
        <v>4006</v>
      </c>
      <c r="G75" s="280" t="str">
        <f>IFERROR( INDEX([3]!_PIDS[DESCRIPTION],  MATCH(_INSTRUMENTS[[#This Row],[PID]],[3]!_PIDS[PID],0)), "&lt;ERROR&gt;")</f>
        <v>STEAM ACCUMULATOR</v>
      </c>
      <c r="H75" s="280" t="s">
        <v>2368</v>
      </c>
      <c r="I75" s="280" t="s">
        <v>2369</v>
      </c>
    </row>
    <row r="76" spans="1:9" hidden="1" x14ac:dyDescent="0.4">
      <c r="A76" s="280" t="s">
        <v>2441</v>
      </c>
      <c r="B76" s="280" t="str">
        <f>IFERROR( INDEX([3]!_INSTRUMENT_TAGS[LDESC],  MATCH(_INSTRUMENTS[[#This Row],[TAG]],[3]!_INSTRUMENT_TAGS[TAG1],0)), "&lt;ERROR&gt;")</f>
        <v>FUEL CHUTE B CARRYING AIR CONTROL VALVE 2 POSITION</v>
      </c>
      <c r="C76" s="281"/>
      <c r="D76" s="280" t="s">
        <v>2419</v>
      </c>
      <c r="E76" s="281"/>
      <c r="F76" s="280">
        <v>4010</v>
      </c>
      <c r="G76" s="280" t="str">
        <f>IFERROR( INDEX([3]!_PIDS[DESCRIPTION],  MATCH(_INSTRUMENTS[[#This Row],[PID]],[3]!_PIDS[PID],0)), "&lt;ERROR&gt;")</f>
        <v>FUEL FEED</v>
      </c>
      <c r="H76" s="280" t="s">
        <v>2368</v>
      </c>
      <c r="I76" s="280" t="s">
        <v>2369</v>
      </c>
    </row>
    <row r="77" spans="1:9" hidden="1" x14ac:dyDescent="0.4">
      <c r="A77" s="280" t="s">
        <v>2440</v>
      </c>
      <c r="B77" s="280" t="str">
        <f>IFERROR( INDEX([3]!_INSTRUMENT_TAGS[LDESC],  MATCH(_INSTRUMENTS[[#This Row],[TAG]],[3]!_INSTRUMENT_TAGS[TAG1],0)), "&lt;ERROR&gt;")</f>
        <v>FUEL CHUTE B CARRYING AIR CONTROL VALVE 2 SETPOINT</v>
      </c>
      <c r="C77" s="281"/>
      <c r="D77" s="280" t="s">
        <v>1123</v>
      </c>
      <c r="E77" s="281"/>
      <c r="F77" s="280">
        <v>4010</v>
      </c>
      <c r="G77" s="280" t="str">
        <f>IFERROR( INDEX([3]!_PIDS[DESCRIPTION],  MATCH(_INSTRUMENTS[[#This Row],[PID]],[3]!_PIDS[PID],0)), "&lt;ERROR&gt;")</f>
        <v>FUEL FEED</v>
      </c>
      <c r="H77" s="280" t="s">
        <v>2368</v>
      </c>
      <c r="I77" s="280" t="s">
        <v>2369</v>
      </c>
    </row>
    <row r="78" spans="1:9" hidden="1" x14ac:dyDescent="0.4">
      <c r="A78" s="280" t="s">
        <v>2443</v>
      </c>
      <c r="B78" s="280" t="str">
        <f>IFERROR( INDEX([3]!_INSTRUMENT_TAGS[LDESC],  MATCH(_INSTRUMENTS[[#This Row],[TAG]],[3]!_INSTRUMENT_TAGS[TAG1],0)), "&lt;ERROR&gt;")</f>
        <v>FUEL CHUTE A CARRYING AIR CONTROL VALVE 1 POSITION</v>
      </c>
      <c r="C78" s="281"/>
      <c r="D78" s="280" t="s">
        <v>2419</v>
      </c>
      <c r="E78" s="281"/>
      <c r="F78" s="280">
        <v>4010</v>
      </c>
      <c r="G78" s="280" t="str">
        <f>IFERROR( INDEX([3]!_PIDS[DESCRIPTION],  MATCH(_INSTRUMENTS[[#This Row],[PID]],[3]!_PIDS[PID],0)), "&lt;ERROR&gt;")</f>
        <v>FUEL FEED</v>
      </c>
      <c r="H78" s="280" t="s">
        <v>2368</v>
      </c>
      <c r="I78" s="280" t="s">
        <v>2369</v>
      </c>
    </row>
    <row r="79" spans="1:9" hidden="1" x14ac:dyDescent="0.4">
      <c r="A79" s="280" t="s">
        <v>2442</v>
      </c>
      <c r="B79" s="280" t="str">
        <f>IFERROR( INDEX([3]!_INSTRUMENT_TAGS[LDESC],  MATCH(_INSTRUMENTS[[#This Row],[TAG]],[3]!_INSTRUMENT_TAGS[TAG1],0)), "&lt;ERROR&gt;")</f>
        <v>FUEL CHUTE A CARRYING AIR CONTROL VALVE 1 SETPOINT</v>
      </c>
      <c r="C79" s="281"/>
      <c r="D79" s="280" t="s">
        <v>1123</v>
      </c>
      <c r="E79" s="281"/>
      <c r="F79" s="280">
        <v>4010</v>
      </c>
      <c r="G79" s="280" t="str">
        <f>IFERROR( INDEX([3]!_PIDS[DESCRIPTION],  MATCH(_INSTRUMENTS[[#This Row],[PID]],[3]!_PIDS[PID],0)), "&lt;ERROR&gt;")</f>
        <v>FUEL FEED</v>
      </c>
      <c r="H79" s="280" t="s">
        <v>2368</v>
      </c>
      <c r="I79" s="280" t="s">
        <v>2369</v>
      </c>
    </row>
    <row r="80" spans="1:9" hidden="1" x14ac:dyDescent="0.4">
      <c r="A80" s="280" t="s">
        <v>974</v>
      </c>
      <c r="B80" s="280" t="str">
        <f>IFERROR( INDEX([3]!_INSTRUMENT_TAGS[LDESC],  MATCH(_INSTRUMENTS[[#This Row],[TAG]],[3]!_INSTRUMENT_TAGS[TAG1],0)), "&lt;ERROR&gt;")</f>
        <v>BOTTOM ASH VALVE SOLENOID VALVE</v>
      </c>
      <c r="C80" s="281"/>
      <c r="D80" s="280" t="s">
        <v>1124</v>
      </c>
      <c r="E80" s="281"/>
      <c r="F80" s="280">
        <v>4012</v>
      </c>
      <c r="G80" s="280" t="str">
        <f>IFERROR( INDEX([3]!_PIDS[DESCRIPTION],  MATCH(_INSTRUMENTS[[#This Row],[PID]],[3]!_PIDS[PID],0)), "&lt;ERROR&gt;")</f>
        <v>BOTTOM ASH AND SAND SYSTEM</v>
      </c>
      <c r="H80" s="280" t="s">
        <v>2368</v>
      </c>
      <c r="I80" s="280" t="s">
        <v>2369</v>
      </c>
    </row>
    <row r="81" spans="1:9" hidden="1" x14ac:dyDescent="0.4">
      <c r="A81" s="280" t="s">
        <v>982</v>
      </c>
      <c r="B81" s="280" t="str">
        <f>IFERROR( INDEX([3]!_INSTRUMENT_TAGS[LDESC],  MATCH(_INSTRUMENTS[[#This Row],[TAG]],[3]!_INSTRUMENT_TAGS[TAG1],0)), "&lt;ERROR&gt;")</f>
        <v>BOTTOM ASH VALVE SOLENOID VALVE</v>
      </c>
      <c r="C81" s="281"/>
      <c r="D81" s="280" t="s">
        <v>1124</v>
      </c>
      <c r="E81" s="281"/>
      <c r="F81" s="280">
        <v>4012</v>
      </c>
      <c r="G81" s="280" t="str">
        <f>IFERROR( INDEX([3]!_PIDS[DESCRIPTION],  MATCH(_INSTRUMENTS[[#This Row],[PID]],[3]!_PIDS[PID],0)), "&lt;ERROR&gt;")</f>
        <v>BOTTOM ASH AND SAND SYSTEM</v>
      </c>
      <c r="H81" s="280" t="s">
        <v>2368</v>
      </c>
      <c r="I81" s="280" t="s">
        <v>2369</v>
      </c>
    </row>
    <row r="82" spans="1:9" hidden="1" x14ac:dyDescent="0.4">
      <c r="A82" s="280" t="s">
        <v>987</v>
      </c>
      <c r="B82" s="280" t="str">
        <f>IFERROR( INDEX([3]!_INSTRUMENT_TAGS[LDESC],  MATCH(_INSTRUMENTS[[#This Row],[TAG]],[3]!_INSTRUMENT_TAGS[TAG1],0)), "&lt;ERROR&gt;")</f>
        <v>BOTTOM ASH SIEVE BYPASS SOLENOID VALVE</v>
      </c>
      <c r="C82" s="281"/>
      <c r="D82" s="280" t="s">
        <v>1124</v>
      </c>
      <c r="E82" s="281"/>
      <c r="F82" s="280">
        <v>4012</v>
      </c>
      <c r="G82" s="280" t="str">
        <f>IFERROR( INDEX([3]!_PIDS[DESCRIPTION],  MATCH(_INSTRUMENTS[[#This Row],[PID]],[3]!_PIDS[PID],0)), "&lt;ERROR&gt;")</f>
        <v>BOTTOM ASH AND SAND SYSTEM</v>
      </c>
      <c r="H82" s="280" t="s">
        <v>2368</v>
      </c>
      <c r="I82" s="280" t="s">
        <v>2369</v>
      </c>
    </row>
    <row r="83" spans="1:9" hidden="1" x14ac:dyDescent="0.4">
      <c r="A83" s="280" t="s">
        <v>2373</v>
      </c>
      <c r="B83" s="280" t="str">
        <f>IFERROR( INDEX([3]!_INSTRUMENT_TAGS[LDESC],  MATCH(_INSTRUMENTS[[#This Row],[TAG]],[3]!_INSTRUMENT_TAGS[TAG1],0)), "&lt;ERROR&gt;")</f>
        <v>CONTROL VALVE OF PNEUMATIC TRANSMITTER DAMPER CLOSE</v>
      </c>
      <c r="C83" s="281"/>
      <c r="D83" s="280" t="s">
        <v>2374</v>
      </c>
      <c r="E83" s="281"/>
      <c r="F83" s="280">
        <v>4012</v>
      </c>
      <c r="G83" s="280" t="str">
        <f>IFERROR( INDEX([3]!_PIDS[DESCRIPTION],  MATCH(_INSTRUMENTS[[#This Row],[PID]],[3]!_PIDS[PID],0)), "&lt;ERROR&gt;")</f>
        <v>BOTTOM ASH AND SAND SYSTEM</v>
      </c>
      <c r="H83" s="280" t="s">
        <v>2368</v>
      </c>
      <c r="I83" s="280" t="s">
        <v>2369</v>
      </c>
    </row>
    <row r="84" spans="1:9" hidden="1" x14ac:dyDescent="0.4">
      <c r="A84" s="280" t="s">
        <v>2372</v>
      </c>
      <c r="B84" s="280" t="str">
        <f>IFERROR( INDEX([3]!_INSTRUMENT_TAGS[LDESC],  MATCH(_INSTRUMENTS[[#This Row],[TAG]],[3]!_INSTRUMENT_TAGS[TAG1],0)), "&lt;ERROR&gt;")</f>
        <v>CONTROL VALVE OF PNEUMATIC TRANSMITTER DAMPER OPEN</v>
      </c>
      <c r="C84" s="281"/>
      <c r="D84" s="280" t="s">
        <v>1144</v>
      </c>
      <c r="E84" s="281"/>
      <c r="F84" s="280">
        <v>4012</v>
      </c>
      <c r="G84" s="280" t="str">
        <f>IFERROR( INDEX([3]!_PIDS[DESCRIPTION],  MATCH(_INSTRUMENTS[[#This Row],[PID]],[3]!_PIDS[PID],0)), "&lt;ERROR&gt;")</f>
        <v>BOTTOM ASH AND SAND SYSTEM</v>
      </c>
      <c r="H84" s="280" t="s">
        <v>2368</v>
      </c>
      <c r="I84" s="280" t="s">
        <v>2369</v>
      </c>
    </row>
    <row r="85" spans="1:9" hidden="1" x14ac:dyDescent="0.4">
      <c r="A85" s="280" t="s">
        <v>1000</v>
      </c>
      <c r="B85" s="280" t="str">
        <f>IFERROR( INDEX([3]!_INSTRUMENT_TAGS[LDESC],  MATCH(_INSTRUMENTS[[#This Row],[TAG]],[3]!_INSTRUMENT_TAGS[TAG1],0)), "&lt;ERROR&gt;")</f>
        <v>WORK AIR TO PNEUMATIC TRANSMITTER PNEUMATIC VAL VE</v>
      </c>
      <c r="C85" s="281"/>
      <c r="D85" s="280" t="s">
        <v>1124</v>
      </c>
      <c r="E85" s="281"/>
      <c r="F85" s="280">
        <v>4012</v>
      </c>
      <c r="G85" s="280" t="str">
        <f>IFERROR( INDEX([3]!_PIDS[DESCRIPTION],  MATCH(_INSTRUMENTS[[#This Row],[PID]],[3]!_PIDS[PID],0)), "&lt;ERROR&gt;")</f>
        <v>BOTTOM ASH AND SAND SYSTEM</v>
      </c>
      <c r="H85" s="280" t="s">
        <v>2368</v>
      </c>
      <c r="I85" s="280" t="s">
        <v>2369</v>
      </c>
    </row>
    <row r="86" spans="1:9" hidden="1" x14ac:dyDescent="0.4">
      <c r="A86" s="280" t="s">
        <v>2425</v>
      </c>
      <c r="B86" s="280" t="str">
        <f>IFERROR( INDEX([3]!_INSTRUMENT_TAGS[LDESC],  MATCH(_INSTRUMENTS[[#This Row],[TAG]],[3]!_INSTRUMENT_TAGS[TAG1],0)), "&lt;ERROR&gt;")</f>
        <v>TERTIARY AIR DAMPER 1 POSITION</v>
      </c>
      <c r="C86" s="281"/>
      <c r="D86" s="280" t="s">
        <v>2419</v>
      </c>
      <c r="E86" s="281"/>
      <c r="F86" s="280">
        <v>4008</v>
      </c>
      <c r="G86" s="280" t="str">
        <f>IFERROR( INDEX([3]!_PIDS[DESCRIPTION],  MATCH(_INSTRUMENTS[[#This Row],[PID]],[3]!_PIDS[PID],0)), "&lt;ERROR&gt;")</f>
        <v>BOILER AIR AND FLUE GAS</v>
      </c>
      <c r="H86" s="280" t="s">
        <v>2368</v>
      </c>
      <c r="I86" s="280" t="s">
        <v>2369</v>
      </c>
    </row>
    <row r="87" spans="1:9" hidden="1" x14ac:dyDescent="0.4">
      <c r="A87" s="280" t="s">
        <v>2424</v>
      </c>
      <c r="B87" s="280" t="str">
        <f>IFERROR( INDEX([3]!_INSTRUMENT_TAGS[LDESC],  MATCH(_INSTRUMENTS[[#This Row],[TAG]],[3]!_INSTRUMENT_TAGS[TAG1],0)), "&lt;ERROR&gt;")</f>
        <v>TERTIARY AIR DAMPER 1 SETPOINT</v>
      </c>
      <c r="C87" s="281"/>
      <c r="D87" s="280" t="s">
        <v>1123</v>
      </c>
      <c r="E87" s="281"/>
      <c r="F87" s="280">
        <v>4008</v>
      </c>
      <c r="G87" s="280" t="str">
        <f>IFERROR( INDEX([3]!_PIDS[DESCRIPTION],  MATCH(_INSTRUMENTS[[#This Row],[PID]],[3]!_PIDS[PID],0)), "&lt;ERROR&gt;")</f>
        <v>BOILER AIR AND FLUE GAS</v>
      </c>
      <c r="H87" s="280" t="s">
        <v>2368</v>
      </c>
      <c r="I87" s="280" t="s">
        <v>2369</v>
      </c>
    </row>
    <row r="88" spans="1:9" hidden="1" x14ac:dyDescent="0.4">
      <c r="A88" s="280" t="s">
        <v>2431</v>
      </c>
      <c r="B88" s="280" t="str">
        <f>IFERROR( INDEX([3]!_INSTRUMENT_TAGS[LDESC],  MATCH(_INSTRUMENTS[[#This Row],[TAG]],[3]!_INSTRUMENT_TAGS[TAG1],0)), "&lt;ERROR&gt;")</f>
        <v>SECONDARY AIR DAMPER 4 POSITION</v>
      </c>
      <c r="C88" s="281"/>
      <c r="D88" s="280" t="s">
        <v>2419</v>
      </c>
      <c r="E88" s="281"/>
      <c r="F88" s="280">
        <v>4008</v>
      </c>
      <c r="G88" s="280" t="str">
        <f>IFERROR( INDEX([3]!_PIDS[DESCRIPTION],  MATCH(_INSTRUMENTS[[#This Row],[PID]],[3]!_PIDS[PID],0)), "&lt;ERROR&gt;")</f>
        <v>BOILER AIR AND FLUE GAS</v>
      </c>
      <c r="H88" s="280" t="s">
        <v>2368</v>
      </c>
      <c r="I88" s="280" t="s">
        <v>2369</v>
      </c>
    </row>
    <row r="89" spans="1:9" hidden="1" x14ac:dyDescent="0.4">
      <c r="A89" s="280" t="s">
        <v>2430</v>
      </c>
      <c r="B89" s="280" t="str">
        <f>IFERROR( INDEX([3]!_INSTRUMENT_TAGS[LDESC],  MATCH(_INSTRUMENTS[[#This Row],[TAG]],[3]!_INSTRUMENT_TAGS[TAG1],0)), "&lt;ERROR&gt;")</f>
        <v>SECONDARY AIR DAMPER 4 SETPOINT</v>
      </c>
      <c r="C89" s="281"/>
      <c r="D89" s="280" t="s">
        <v>1123</v>
      </c>
      <c r="E89" s="281"/>
      <c r="F89" s="280">
        <v>4008</v>
      </c>
      <c r="G89" s="280" t="str">
        <f>IFERROR( INDEX([3]!_PIDS[DESCRIPTION],  MATCH(_INSTRUMENTS[[#This Row],[PID]],[3]!_PIDS[PID],0)), "&lt;ERROR&gt;")</f>
        <v>BOILER AIR AND FLUE GAS</v>
      </c>
      <c r="H89" s="280" t="s">
        <v>2368</v>
      </c>
      <c r="I89" s="280" t="s">
        <v>2369</v>
      </c>
    </row>
    <row r="90" spans="1:9" hidden="1" x14ac:dyDescent="0.4">
      <c r="A90" s="280" t="s">
        <v>2433</v>
      </c>
      <c r="B90" s="280" t="str">
        <f>IFERROR( INDEX([3]!_INSTRUMENT_TAGS[LDESC],  MATCH(_INSTRUMENTS[[#This Row],[TAG]],[3]!_INSTRUMENT_TAGS[TAG1],0)), "&lt;ERROR&gt;")</f>
        <v>SECONDARY AIR DAMPER 3 POSITION</v>
      </c>
      <c r="C90" s="281"/>
      <c r="D90" s="280" t="s">
        <v>2419</v>
      </c>
      <c r="E90" s="281"/>
      <c r="F90" s="280">
        <v>4008</v>
      </c>
      <c r="G90" s="280" t="str">
        <f>IFERROR( INDEX([3]!_PIDS[DESCRIPTION],  MATCH(_INSTRUMENTS[[#This Row],[PID]],[3]!_PIDS[PID],0)), "&lt;ERROR&gt;")</f>
        <v>BOILER AIR AND FLUE GAS</v>
      </c>
      <c r="H90" s="280" t="s">
        <v>2368</v>
      </c>
      <c r="I90" s="280" t="s">
        <v>2369</v>
      </c>
    </row>
    <row r="91" spans="1:9" hidden="1" x14ac:dyDescent="0.4">
      <c r="A91" s="280" t="s">
        <v>2432</v>
      </c>
      <c r="B91" s="280" t="str">
        <f>IFERROR( INDEX([3]!_INSTRUMENT_TAGS[LDESC],  MATCH(_INSTRUMENTS[[#This Row],[TAG]],[3]!_INSTRUMENT_TAGS[TAG1],0)), "&lt;ERROR&gt;")</f>
        <v>SECONDARY AIR DAMPER 3 SETPOINT</v>
      </c>
      <c r="C91" s="281"/>
      <c r="D91" s="280" t="s">
        <v>1123</v>
      </c>
      <c r="E91" s="281"/>
      <c r="F91" s="280">
        <v>4008</v>
      </c>
      <c r="G91" s="280" t="str">
        <f>IFERROR( INDEX([3]!_PIDS[DESCRIPTION],  MATCH(_INSTRUMENTS[[#This Row],[PID]],[3]!_PIDS[PID],0)), "&lt;ERROR&gt;")</f>
        <v>BOILER AIR AND FLUE GAS</v>
      </c>
      <c r="H91" s="280" t="s">
        <v>2368</v>
      </c>
      <c r="I91" s="280" t="s">
        <v>2369</v>
      </c>
    </row>
    <row r="92" spans="1:9" hidden="1" x14ac:dyDescent="0.4">
      <c r="A92" s="280" t="s">
        <v>2437</v>
      </c>
      <c r="B92" s="280" t="str">
        <f>IFERROR( INDEX([3]!_INSTRUMENT_TAGS[LDESC],  MATCH(_INSTRUMENTS[[#This Row],[TAG]],[3]!_INSTRUMENT_TAGS[TAG1],0)), "&lt;ERROR&gt;")</f>
        <v>SECONDARY AIR DAMPER 2 POSITION</v>
      </c>
      <c r="C92" s="281"/>
      <c r="D92" s="280" t="s">
        <v>2419</v>
      </c>
      <c r="E92" s="281"/>
      <c r="F92" s="280">
        <v>4008</v>
      </c>
      <c r="G92" s="280" t="str">
        <f>IFERROR( INDEX([3]!_PIDS[DESCRIPTION],  MATCH(_INSTRUMENTS[[#This Row],[PID]],[3]!_PIDS[PID],0)), "&lt;ERROR&gt;")</f>
        <v>BOILER AIR AND FLUE GAS</v>
      </c>
      <c r="H92" s="280" t="s">
        <v>2368</v>
      </c>
      <c r="I92" s="280" t="s">
        <v>2369</v>
      </c>
    </row>
    <row r="93" spans="1:9" hidden="1" x14ac:dyDescent="0.4">
      <c r="A93" s="280" t="s">
        <v>2436</v>
      </c>
      <c r="B93" s="280" t="str">
        <f>IFERROR( INDEX([3]!_INSTRUMENT_TAGS[LDESC],  MATCH(_INSTRUMENTS[[#This Row],[TAG]],[3]!_INSTRUMENT_TAGS[TAG1],0)), "&lt;ERROR&gt;")</f>
        <v>SECONDARY AIR DAMPER 2 SETPOINT</v>
      </c>
      <c r="C93" s="281"/>
      <c r="D93" s="280" t="s">
        <v>1123</v>
      </c>
      <c r="E93" s="281"/>
      <c r="F93" s="280">
        <v>4008</v>
      </c>
      <c r="G93" s="280" t="str">
        <f>IFERROR( INDEX([3]!_PIDS[DESCRIPTION],  MATCH(_INSTRUMENTS[[#This Row],[PID]],[3]!_PIDS[PID],0)), "&lt;ERROR&gt;")</f>
        <v>BOILER AIR AND FLUE GAS</v>
      </c>
      <c r="H93" s="280" t="s">
        <v>2368</v>
      </c>
      <c r="I93" s="280" t="s">
        <v>2369</v>
      </c>
    </row>
    <row r="94" spans="1:9" hidden="1" x14ac:dyDescent="0.4">
      <c r="A94" s="280" t="s">
        <v>2435</v>
      </c>
      <c r="B94" s="280" t="str">
        <f>IFERROR( INDEX([3]!_INSTRUMENT_TAGS[LDESC],  MATCH(_INSTRUMENTS[[#This Row],[TAG]],[3]!_INSTRUMENT_TAGS[TAG1],0)), "&lt;ERROR&gt;")</f>
        <v>SECONDARY AIR DAMPER 1 POSITION</v>
      </c>
      <c r="C94" s="281"/>
      <c r="D94" s="280" t="s">
        <v>2419</v>
      </c>
      <c r="E94" s="281"/>
      <c r="F94" s="280">
        <v>4008</v>
      </c>
      <c r="G94" s="280" t="str">
        <f>IFERROR( INDEX([3]!_PIDS[DESCRIPTION],  MATCH(_INSTRUMENTS[[#This Row],[PID]],[3]!_PIDS[PID],0)), "&lt;ERROR&gt;")</f>
        <v>BOILER AIR AND FLUE GAS</v>
      </c>
      <c r="H94" s="280" t="s">
        <v>2368</v>
      </c>
      <c r="I94" s="280" t="s">
        <v>2369</v>
      </c>
    </row>
    <row r="95" spans="1:9" hidden="1" x14ac:dyDescent="0.4">
      <c r="A95" s="280" t="s">
        <v>2434</v>
      </c>
      <c r="B95" s="280" t="str">
        <f>IFERROR( INDEX([3]!_INSTRUMENT_TAGS[LDESC],  MATCH(_INSTRUMENTS[[#This Row],[TAG]],[3]!_INSTRUMENT_TAGS[TAG1],0)), "&lt;ERROR&gt;")</f>
        <v>SECONDARY AIR DAMPER 1 SETPOINT</v>
      </c>
      <c r="C95" s="281"/>
      <c r="D95" s="280" t="s">
        <v>1123</v>
      </c>
      <c r="E95" s="281"/>
      <c r="F95" s="280">
        <v>4008</v>
      </c>
      <c r="G95" s="280" t="str">
        <f>IFERROR( INDEX([3]!_PIDS[DESCRIPTION],  MATCH(_INSTRUMENTS[[#This Row],[PID]],[3]!_PIDS[PID],0)), "&lt;ERROR&gt;")</f>
        <v>BOILER AIR AND FLUE GAS</v>
      </c>
      <c r="H95" s="280" t="s">
        <v>2368</v>
      </c>
      <c r="I95" s="280" t="s">
        <v>2369</v>
      </c>
    </row>
    <row r="96" spans="1:9" hidden="1" x14ac:dyDescent="0.4">
      <c r="A96" s="280" t="s">
        <v>2427</v>
      </c>
      <c r="B96" s="280" t="str">
        <f>IFERROR( INDEX([3]!_INSTRUMENT_TAGS[LDESC],  MATCH(_INSTRUMENTS[[#This Row],[TAG]],[3]!_INSTRUMENT_TAGS[TAG1],0)), "&lt;ERROR&gt;")</f>
        <v>PRIMARY AIR DAMPER POSITION</v>
      </c>
      <c r="C96" s="281"/>
      <c r="D96" s="280" t="s">
        <v>2419</v>
      </c>
      <c r="E96" s="281"/>
      <c r="F96" s="280">
        <v>4008</v>
      </c>
      <c r="G96" s="280" t="str">
        <f>IFERROR( INDEX([3]!_PIDS[DESCRIPTION],  MATCH(_INSTRUMENTS[[#This Row],[PID]],[3]!_PIDS[PID],0)), "&lt;ERROR&gt;")</f>
        <v>BOILER AIR AND FLUE GAS</v>
      </c>
      <c r="H96" s="280" t="s">
        <v>2368</v>
      </c>
      <c r="I96" s="280" t="s">
        <v>2369</v>
      </c>
    </row>
    <row r="97" spans="1:9" hidden="1" x14ac:dyDescent="0.4">
      <c r="A97" s="280" t="s">
        <v>2426</v>
      </c>
      <c r="B97" s="280" t="str">
        <f>IFERROR( INDEX([3]!_INSTRUMENT_TAGS[LDESC],  MATCH(_INSTRUMENTS[[#This Row],[TAG]],[3]!_INSTRUMENT_TAGS[TAG1],0)), "&lt;ERROR&gt;")</f>
        <v>PRIMARY AIR DAMPER SETPOINT</v>
      </c>
      <c r="C97" s="281"/>
      <c r="D97" s="280" t="s">
        <v>1123</v>
      </c>
      <c r="E97" s="281"/>
      <c r="F97" s="280">
        <v>4008</v>
      </c>
      <c r="G97" s="280" t="str">
        <f>IFERROR( INDEX([3]!_PIDS[DESCRIPTION],  MATCH(_INSTRUMENTS[[#This Row],[PID]],[3]!_PIDS[PID],0)), "&lt;ERROR&gt;")</f>
        <v>BOILER AIR AND FLUE GAS</v>
      </c>
      <c r="H97" s="280" t="s">
        <v>2368</v>
      </c>
      <c r="I97" s="280" t="s">
        <v>2369</v>
      </c>
    </row>
    <row r="98" spans="1:9" hidden="1" x14ac:dyDescent="0.4">
      <c r="A98" s="280" t="s">
        <v>2429</v>
      </c>
      <c r="B98" s="280" t="str">
        <f>IFERROR( INDEX([3]!_INSTRUMENT_TAGS[LDESC],  MATCH(_INSTRUMENTS[[#This Row],[TAG]],[3]!_INSTRUMENT_TAGS[TAG1],0)), "&lt;ERROR&gt;")</f>
        <v>RECIRCULATION GAS DAMPER POSITION</v>
      </c>
      <c r="C98" s="281"/>
      <c r="D98" s="280" t="s">
        <v>2419</v>
      </c>
      <c r="E98" s="281"/>
      <c r="F98" s="280">
        <v>4008</v>
      </c>
      <c r="G98" s="280" t="str">
        <f>IFERROR( INDEX([3]!_PIDS[DESCRIPTION],  MATCH(_INSTRUMENTS[[#This Row],[PID]],[3]!_PIDS[PID],0)), "&lt;ERROR&gt;")</f>
        <v>BOILER AIR AND FLUE GAS</v>
      </c>
      <c r="H98" s="280" t="s">
        <v>2368</v>
      </c>
      <c r="I98" s="280" t="s">
        <v>2369</v>
      </c>
    </row>
    <row r="99" spans="1:9" hidden="1" x14ac:dyDescent="0.4">
      <c r="A99" s="280" t="s">
        <v>2428</v>
      </c>
      <c r="B99" s="280" t="str">
        <f>IFERROR( INDEX([3]!_INSTRUMENT_TAGS[LDESC],  MATCH(_INSTRUMENTS[[#This Row],[TAG]],[3]!_INSTRUMENT_TAGS[TAG1],0)), "&lt;ERROR&gt;")</f>
        <v>RECIRCULATION GAS DAMPER SETPOINT</v>
      </c>
      <c r="C99" s="281"/>
      <c r="D99" s="280" t="s">
        <v>1123</v>
      </c>
      <c r="E99" s="281"/>
      <c r="F99" s="280">
        <v>4008</v>
      </c>
      <c r="G99" s="280" t="str">
        <f>IFERROR( INDEX([3]!_PIDS[DESCRIPTION],  MATCH(_INSTRUMENTS[[#This Row],[PID]],[3]!_PIDS[PID],0)), "&lt;ERROR&gt;")</f>
        <v>BOILER AIR AND FLUE GAS</v>
      </c>
      <c r="H99" s="280" t="s">
        <v>2368</v>
      </c>
      <c r="I99" s="280" t="s">
        <v>2369</v>
      </c>
    </row>
    <row r="100" spans="1:9" hidden="1" x14ac:dyDescent="0.4">
      <c r="A100" s="280" t="s">
        <v>1082</v>
      </c>
      <c r="B100" s="280" t="str">
        <f>IFERROR( INDEX([3]!_INSTRUMENT_TAGS[LDESC],  MATCH(_INSTRUMENTS[[#This Row],[TAG]],[3]!_INSTRUMENT_TAGS[TAG1],0)), "&lt;ERROR&gt;")</f>
        <v>COMPRESSOR 1 DRYER</v>
      </c>
      <c r="C100" s="281"/>
      <c r="D100" s="280" t="s">
        <v>1136</v>
      </c>
      <c r="E100" s="281"/>
      <c r="F100" s="280">
        <v>4014</v>
      </c>
      <c r="G100" s="280" t="str">
        <f>IFERROR( INDEX([3]!_PIDS[DESCRIPTION],  MATCH(_INSTRUMENTS[[#This Row],[PID]],[3]!_PIDS[PID],0)), "&lt;ERROR&gt;")</f>
        <v>COMPRESSED AIR AND WATER DISTRIBUTION</v>
      </c>
      <c r="H100" s="280" t="s">
        <v>2368</v>
      </c>
      <c r="I100" s="280" t="s">
        <v>2369</v>
      </c>
    </row>
    <row r="101" spans="1:9" hidden="1" x14ac:dyDescent="0.4">
      <c r="A101" s="280" t="s">
        <v>1084</v>
      </c>
      <c r="B101" s="280" t="str">
        <f>IFERROR( INDEX([3]!_INSTRUMENT_TAGS[LDESC],  MATCH(_INSTRUMENTS[[#This Row],[TAG]],[3]!_INSTRUMENT_TAGS[TAG1],0)), "&lt;ERROR&gt;")</f>
        <v>COMPRESSOR 2 DRYER</v>
      </c>
      <c r="C101" s="281"/>
      <c r="D101" s="280" t="s">
        <v>1136</v>
      </c>
      <c r="E101" s="281"/>
      <c r="F101" s="280">
        <v>4014</v>
      </c>
      <c r="G101" s="280" t="str">
        <f>IFERROR( INDEX([3]!_PIDS[DESCRIPTION],  MATCH(_INSTRUMENTS[[#This Row],[PID]],[3]!_PIDS[PID],0)), "&lt;ERROR&gt;")</f>
        <v>COMPRESSED AIR AND WATER DISTRIBUTION</v>
      </c>
      <c r="H101" s="280" t="s">
        <v>2368</v>
      </c>
      <c r="I101" s="280" t="s">
        <v>2369</v>
      </c>
    </row>
    <row r="102" spans="1:9" hidden="1" x14ac:dyDescent="0.4">
      <c r="A102" s="280" t="s">
        <v>764</v>
      </c>
      <c r="B102" s="280" t="str">
        <f>IFERROR( INDEX([3]!_INSTRUMENT_TAGS[LDESC],  MATCH(_INSTRUMENTS[[#This Row],[TAG]],[3]!_INSTRUMENT_TAGS[TAG1],0)), "&lt;ERROR&gt;")</f>
        <v>ELECTRIC HEATER HYDRAULIC UNIT</v>
      </c>
      <c r="C102" s="281"/>
      <c r="D102" s="280" t="s">
        <v>1135</v>
      </c>
      <c r="E102" s="281"/>
      <c r="F102" s="280">
        <v>4009</v>
      </c>
      <c r="G102" s="280" t="str">
        <f>IFERROR( INDEX([3]!_PIDS[DESCRIPTION],  MATCH(_INSTRUMENTS[[#This Row],[PID]],[3]!_PIDS[PID],0)), "&lt;ERROR&gt;")</f>
        <v>FUEL RECEPTION</v>
      </c>
      <c r="H102" s="280" t="s">
        <v>2368</v>
      </c>
      <c r="I102" s="280" t="s">
        <v>2370</v>
      </c>
    </row>
    <row r="103" spans="1:9" hidden="1" x14ac:dyDescent="0.4">
      <c r="A103" s="280" t="s">
        <v>2665</v>
      </c>
      <c r="B103" s="280" t="str">
        <f>IFERROR( INDEX([3]!_INSTRUMENT_TAGS[LDESC],  MATCH(_INSTRUMENTS[[#This Row],[TAG]],[3]!_INSTRUMENT_TAGS[TAG1],0)), "&lt;ERROR&gt;")</f>
        <v>ELECTRIC HEATER HYDRAULIC UNIT ISOLATOR</v>
      </c>
      <c r="C103" s="281"/>
      <c r="D103" s="280" t="s">
        <v>2664</v>
      </c>
      <c r="E103" s="281"/>
      <c r="F103" s="280">
        <v>4009</v>
      </c>
      <c r="G103" s="280" t="str">
        <f>IFERROR( INDEX([3]!_PIDS[DESCRIPTION],  MATCH(_INSTRUMENTS[[#This Row],[PID]],[3]!_PIDS[PID],0)), "&lt;ERROR&gt;")</f>
        <v>FUEL RECEPTION</v>
      </c>
      <c r="H103" s="280" t="s">
        <v>2368</v>
      </c>
      <c r="I103" s="280" t="s">
        <v>2370</v>
      </c>
    </row>
    <row r="104" spans="1:9" hidden="1" x14ac:dyDescent="0.4">
      <c r="A104" s="280" t="s">
        <v>834</v>
      </c>
      <c r="B104" s="280" t="str">
        <f>IFERROR( INDEX([3]!_INSTRUMENT_TAGS[LDESC],  MATCH(_INSTRUMENTS[[#This Row],[TAG]],[3]!_INSTRUMENT_TAGS[TAG1],0)), "&lt;ERROR&gt;")</f>
        <v>HEATER FOR SLIPRING UNIT</v>
      </c>
      <c r="C104" s="281"/>
      <c r="D104" s="280" t="s">
        <v>1136</v>
      </c>
      <c r="E104" s="281"/>
      <c r="F104" s="280">
        <v>4010</v>
      </c>
      <c r="G104" s="280" t="str">
        <f>IFERROR( INDEX([3]!_PIDS[DESCRIPTION],  MATCH(_INSTRUMENTS[[#This Row],[PID]],[3]!_PIDS[PID],0)), "&lt;ERROR&gt;")</f>
        <v>FUEL FEED</v>
      </c>
      <c r="H104" s="280" t="s">
        <v>2368</v>
      </c>
      <c r="I104" s="280" t="s">
        <v>2369</v>
      </c>
    </row>
    <row r="105" spans="1:9" hidden="1" x14ac:dyDescent="0.4">
      <c r="A105" s="280" t="s">
        <v>1165</v>
      </c>
      <c r="B105" s="280" t="str">
        <f>IFERROR( INDEX([3]!_INSTRUMENT_TAGS[LDESC],  MATCH(_INSTRUMENTS[[#This Row],[TAG]],[3]!_INSTRUMENT_TAGS[TAG1],0)), "&lt;ERROR&gt;")</f>
        <v>FEED WATER PUMP 1</v>
      </c>
      <c r="C105" s="281"/>
      <c r="D105" s="280" t="s">
        <v>1120</v>
      </c>
      <c r="E105" s="281"/>
      <c r="F105" s="280">
        <v>4001</v>
      </c>
      <c r="G105" s="280" t="str">
        <f>IFERROR( INDEX([3]!_PIDS[DESCRIPTION],  MATCH(_INSTRUMENTS[[#This Row],[PID]],[3]!_PIDS[PID],0)), "&lt;ERROR&gt;")</f>
        <v>FEED WATER SYSTEM</v>
      </c>
      <c r="H105" s="280" t="s">
        <v>2368</v>
      </c>
      <c r="I105" s="280" t="s">
        <v>2370</v>
      </c>
    </row>
    <row r="106" spans="1:9" hidden="1" x14ac:dyDescent="0.4">
      <c r="A106" s="280" t="s">
        <v>1168</v>
      </c>
      <c r="B106" s="280" t="str">
        <f>IFERROR( INDEX([3]!_INSTRUMENT_TAGS[LDESC],  MATCH(_INSTRUMENTS[[#This Row],[TAG]],[3]!_INSTRUMENT_TAGS[TAG1],0)), "&lt;ERROR&gt;")</f>
        <v>FEED WATER PUMP 2</v>
      </c>
      <c r="C106" s="281"/>
      <c r="D106" s="280" t="s">
        <v>1120</v>
      </c>
      <c r="E106" s="281"/>
      <c r="F106" s="280">
        <v>4001</v>
      </c>
      <c r="G106" s="280" t="str">
        <f>IFERROR( INDEX([3]!_PIDS[DESCRIPTION],  MATCH(_INSTRUMENTS[[#This Row],[PID]],[3]!_PIDS[PID],0)), "&lt;ERROR&gt;")</f>
        <v>FEED WATER SYSTEM</v>
      </c>
      <c r="H106" s="280" t="s">
        <v>2368</v>
      </c>
      <c r="I106" s="280" t="s">
        <v>2370</v>
      </c>
    </row>
    <row r="107" spans="1:9" hidden="1" x14ac:dyDescent="0.4">
      <c r="A107" s="280" t="s">
        <v>1522</v>
      </c>
      <c r="B107" s="280" t="str">
        <f>IFERROR( INDEX([3]!_INSTRUMENT_TAGS[LDESC],  MATCH(_INSTRUMENTS[[#This Row],[TAG]],[3]!_INSTRUMENT_TAGS[TAG1],0)), "&lt;ERROR&gt;")</f>
        <v>CONVEYOR COOLING PUMP</v>
      </c>
      <c r="C107" s="281"/>
      <c r="D107" s="280" t="s">
        <v>1135</v>
      </c>
      <c r="E107" s="281"/>
      <c r="F107" s="280">
        <v>4012</v>
      </c>
      <c r="G107" s="280" t="str">
        <f>IFERROR( INDEX([3]!_PIDS[DESCRIPTION],  MATCH(_INSTRUMENTS[[#This Row],[PID]],[3]!_PIDS[PID],0)), "&lt;ERROR&gt;")</f>
        <v>BOTTOM ASH AND SAND SYSTEM</v>
      </c>
      <c r="H107" s="280" t="s">
        <v>2368</v>
      </c>
      <c r="I107" s="280" t="s">
        <v>2369</v>
      </c>
    </row>
    <row r="108" spans="1:9" hidden="1" x14ac:dyDescent="0.4">
      <c r="A108" s="280" t="s">
        <v>2667</v>
      </c>
      <c r="B108" s="280" t="str">
        <f>IFERROR( INDEX([3]!_INSTRUMENT_TAGS[LDESC],  MATCH(_INSTRUMENTS[[#This Row],[TAG]],[3]!_INSTRUMENT_TAGS[TAG1],0)), "&lt;ERROR&gt;")</f>
        <v>CONVEYOR COOLING PUMP ISOLATOR</v>
      </c>
      <c r="C108" s="281"/>
      <c r="D108" s="280" t="s">
        <v>2664</v>
      </c>
      <c r="E108" s="281"/>
      <c r="F108" s="280">
        <v>4012</v>
      </c>
      <c r="G108" s="280" t="str">
        <f>IFERROR( INDEX([3]!_PIDS[DESCRIPTION],  MATCH(_INSTRUMENTS[[#This Row],[PID]],[3]!_PIDS[PID],0)), "&lt;ERROR&gt;")</f>
        <v>BOTTOM ASH AND SAND SYSTEM</v>
      </c>
      <c r="H108" s="280" t="s">
        <v>2368</v>
      </c>
      <c r="I108" s="280" t="s">
        <v>2369</v>
      </c>
    </row>
    <row r="109" spans="1:9" hidden="1" x14ac:dyDescent="0.4">
      <c r="A109" s="280" t="s">
        <v>1527</v>
      </c>
      <c r="B109" s="280" t="str">
        <f>IFERROR( INDEX([3]!_INSTRUMENT_TAGS[LDESC],  MATCH(_INSTRUMENTS[[#This Row],[TAG]],[3]!_INSTRUMENT_TAGS[TAG1],0)), "&lt;ERROR&gt;")</f>
        <v>BOTTOM ASH CONVEYOR HEAT EXCHANGER FAN</v>
      </c>
      <c r="C109" s="281"/>
      <c r="D109" s="280" t="s">
        <v>1135</v>
      </c>
      <c r="E109" s="281"/>
      <c r="F109" s="280">
        <v>4012</v>
      </c>
      <c r="G109" s="280" t="str">
        <f>IFERROR( INDEX([3]!_PIDS[DESCRIPTION],  MATCH(_INSTRUMENTS[[#This Row],[PID]],[3]!_PIDS[PID],0)), "&lt;ERROR&gt;")</f>
        <v>BOTTOM ASH AND SAND SYSTEM</v>
      </c>
      <c r="H109" s="280" t="s">
        <v>2368</v>
      </c>
      <c r="I109" s="280" t="s">
        <v>2369</v>
      </c>
    </row>
    <row r="110" spans="1:9" hidden="1" x14ac:dyDescent="0.4">
      <c r="A110" s="280" t="s">
        <v>2668</v>
      </c>
      <c r="B110" s="280" t="str">
        <f>IFERROR( INDEX([3]!_INSTRUMENT_TAGS[LDESC],  MATCH(_INSTRUMENTS[[#This Row],[TAG]],[3]!_INSTRUMENT_TAGS[TAG1],0)), "&lt;ERROR&gt;")</f>
        <v>BOTTOM ASH CONVEYOR HEAT EXCHANGER FAN ISOLAT OR</v>
      </c>
      <c r="C110" s="281"/>
      <c r="D110" s="280" t="s">
        <v>2664</v>
      </c>
      <c r="E110" s="281"/>
      <c r="F110" s="280">
        <v>4012</v>
      </c>
      <c r="G110" s="280" t="str">
        <f>IFERROR( INDEX([3]!_PIDS[DESCRIPTION],  MATCH(_INSTRUMENTS[[#This Row],[PID]],[3]!_PIDS[PID],0)), "&lt;ERROR&gt;")</f>
        <v>BOTTOM ASH AND SAND SYSTEM</v>
      </c>
      <c r="H110" s="280" t="s">
        <v>2368</v>
      </c>
      <c r="I110" s="280" t="s">
        <v>2369</v>
      </c>
    </row>
    <row r="111" spans="1:9" hidden="1" x14ac:dyDescent="0.4">
      <c r="A111" s="280" t="s">
        <v>1073</v>
      </c>
      <c r="B111" s="280" t="str">
        <f>IFERROR( INDEX([3]!_INSTRUMENT_TAGS[LDESC],  MATCH(_INSTRUMENTS[[#This Row],[TAG]],[3]!_INSTRUMENT_TAGS[TAG1],0)), "&lt;ERROR&gt;")</f>
        <v>PRIMARY AIR FAN</v>
      </c>
      <c r="C111" s="281"/>
      <c r="D111" s="280" t="s">
        <v>1120</v>
      </c>
      <c r="E111" s="281"/>
      <c r="F111" s="280">
        <v>4008</v>
      </c>
      <c r="G111" s="280" t="str">
        <f>IFERROR( INDEX([3]!_PIDS[DESCRIPTION],  MATCH(_INSTRUMENTS[[#This Row],[PID]],[3]!_PIDS[PID],0)), "&lt;ERROR&gt;")</f>
        <v>BOILER AIR AND FLUE GAS</v>
      </c>
      <c r="H111" s="280" t="s">
        <v>2368</v>
      </c>
      <c r="I111" s="280" t="s">
        <v>2370</v>
      </c>
    </row>
    <row r="112" spans="1:9" hidden="1" x14ac:dyDescent="0.4">
      <c r="A112" s="280" t="s">
        <v>1095</v>
      </c>
      <c r="B112" s="280" t="str">
        <f>IFERROR( INDEX([3]!_INSTRUMENT_TAGS[LDESC],  MATCH(_INSTRUMENTS[[#This Row],[TAG]],[3]!_INSTRUMENT_TAGS[TAG1],0)), "&lt;ERROR&gt;")</f>
        <v>SECONDARY AIR FAN</v>
      </c>
      <c r="C112" s="281"/>
      <c r="D112" s="280" t="s">
        <v>1120</v>
      </c>
      <c r="E112" s="281"/>
      <c r="F112" s="280">
        <v>4008</v>
      </c>
      <c r="G112" s="280" t="str">
        <f>IFERROR( INDEX([3]!_PIDS[DESCRIPTION],  MATCH(_INSTRUMENTS[[#This Row],[PID]],[3]!_PIDS[PID],0)), "&lt;ERROR&gt;")</f>
        <v>BOILER AIR AND FLUE GAS</v>
      </c>
      <c r="H112" s="280" t="s">
        <v>2368</v>
      </c>
      <c r="I112" s="280" t="s">
        <v>2370</v>
      </c>
    </row>
    <row r="113" spans="1:9" hidden="1" x14ac:dyDescent="0.4">
      <c r="A113" s="280" t="s">
        <v>1095</v>
      </c>
      <c r="B113" s="280" t="str">
        <f>IFERROR( INDEX([3]!_INSTRUMENT_TAGS[LDESC],  MATCH(_INSTRUMENTS[[#This Row],[TAG]],[3]!_INSTRUMENT_TAGS[TAG1],0)), "&lt;ERROR&gt;")</f>
        <v>SECONDARY AIR FAN</v>
      </c>
      <c r="C113" s="281"/>
      <c r="D113" s="280" t="s">
        <v>1146</v>
      </c>
      <c r="E113" s="281"/>
      <c r="F113" s="280">
        <v>4014</v>
      </c>
      <c r="G113" s="280" t="str">
        <f>IFERROR( INDEX([3]!_PIDS[DESCRIPTION],  MATCH(_INSTRUMENTS[[#This Row],[PID]],[3]!_PIDS[PID],0)), "&lt;ERROR&gt;")</f>
        <v>COMPRESSED AIR AND WATER DISTRIBUTION</v>
      </c>
      <c r="H113" s="280" t="s">
        <v>2368</v>
      </c>
      <c r="I113" s="280" t="s">
        <v>2369</v>
      </c>
    </row>
    <row r="114" spans="1:9" hidden="1" x14ac:dyDescent="0.4">
      <c r="A114" s="280" t="s">
        <v>2708</v>
      </c>
      <c r="B114" s="280" t="str">
        <f>IFERROR( INDEX([3]!_INSTRUMENT_TAGS[LDESC],  MATCH(_INSTRUMENTS[[#This Row],[TAG]],[3]!_INSTRUMENT_TAGS[TAG1],0)), "&lt;ERROR&gt;")</f>
        <v>EXHAUST FAN 1 ISOLATOR</v>
      </c>
      <c r="C114" s="281"/>
      <c r="D114" s="280" t="s">
        <v>2699</v>
      </c>
      <c r="E114" s="281"/>
      <c r="F114" s="280">
        <v>4014</v>
      </c>
      <c r="G114" s="280" t="str">
        <f>IFERROR( INDEX([3]!_PIDS[DESCRIPTION],  MATCH(_INSTRUMENTS[[#This Row],[PID]],[3]!_PIDS[PID],0)), "&lt;ERROR&gt;")</f>
        <v>COMPRESSED AIR AND WATER DISTRIBUTION</v>
      </c>
      <c r="H114" s="280" t="s">
        <v>2368</v>
      </c>
      <c r="I114" s="280" t="s">
        <v>2369</v>
      </c>
    </row>
    <row r="115" spans="1:9" hidden="1" x14ac:dyDescent="0.4">
      <c r="A115" s="280" t="s">
        <v>1079</v>
      </c>
      <c r="B115" s="280" t="str">
        <f>IFERROR( INDEX([3]!_INSTRUMENT_TAGS[LDESC],  MATCH(_INSTRUMENTS[[#This Row],[TAG]],[3]!_INSTRUMENT_TAGS[TAG1],0)), "&lt;ERROR&gt;")</f>
        <v>COMPRESSOR 1</v>
      </c>
      <c r="C115" s="281"/>
      <c r="D115" s="280" t="s">
        <v>1146</v>
      </c>
      <c r="E115" s="281"/>
      <c r="F115" s="280">
        <v>4014</v>
      </c>
      <c r="G115" s="280" t="str">
        <f>IFERROR( INDEX([3]!_PIDS[DESCRIPTION],  MATCH(_INSTRUMENTS[[#This Row],[PID]],[3]!_PIDS[PID],0)), "&lt;ERROR&gt;")</f>
        <v>COMPRESSED AIR AND WATER DISTRIBUTION</v>
      </c>
      <c r="H115" s="280" t="s">
        <v>2368</v>
      </c>
      <c r="I115" s="280" t="s">
        <v>2369</v>
      </c>
    </row>
    <row r="116" spans="1:9" hidden="1" x14ac:dyDescent="0.4">
      <c r="A116" s="280" t="s">
        <v>2410</v>
      </c>
      <c r="B116" s="280" t="str">
        <f>IFERROR( INDEX([3]!_INSTRUMENT_TAGS[LDESC],  MATCH(_INSTRUMENTS[[#This Row],[TAG]],[3]!_INSTRUMENT_TAGS[TAG1],0)), "&lt;ERROR&gt;")</f>
        <v>COMPRESSOR 1 FAULT ACKNOWLEDGE</v>
      </c>
      <c r="C116" s="281"/>
      <c r="D116" s="280" t="s">
        <v>2411</v>
      </c>
      <c r="E116" s="281"/>
      <c r="F116" s="280">
        <v>4014</v>
      </c>
      <c r="G116" s="280" t="str">
        <f>IFERROR( INDEX([3]!_PIDS[DESCRIPTION],  MATCH(_INSTRUMENTS[[#This Row],[PID]],[3]!_PIDS[PID],0)), "&lt;ERROR&gt;")</f>
        <v>COMPRESSED AIR AND WATER DISTRIBUTION</v>
      </c>
      <c r="H116" s="280" t="s">
        <v>2368</v>
      </c>
      <c r="I116" s="280" t="s">
        <v>2369</v>
      </c>
    </row>
    <row r="117" spans="1:9" hidden="1" x14ac:dyDescent="0.4">
      <c r="A117" s="280" t="s">
        <v>2403</v>
      </c>
      <c r="B117" s="280" t="str">
        <f>IFERROR( INDEX([3]!_INSTRUMENT_TAGS[LDESC],  MATCH(_INSTRUMENTS[[#This Row],[TAG]],[3]!_INSTRUMENT_TAGS[TAG1],0)), "&lt;ERROR&gt;")</f>
        <v>COMPRESSOR 1 FAULT</v>
      </c>
      <c r="C117" s="281"/>
      <c r="D117" s="280" t="s">
        <v>1148</v>
      </c>
      <c r="E117" s="281"/>
      <c r="F117" s="280">
        <v>4014</v>
      </c>
      <c r="G117" s="280" t="str">
        <f>IFERROR( INDEX([3]!_PIDS[DESCRIPTION],  MATCH(_INSTRUMENTS[[#This Row],[PID]],[3]!_PIDS[PID],0)), "&lt;ERROR&gt;")</f>
        <v>COMPRESSED AIR AND WATER DISTRIBUTION</v>
      </c>
      <c r="H117" s="280" t="s">
        <v>2368</v>
      </c>
      <c r="I117" s="280" t="s">
        <v>2369</v>
      </c>
    </row>
    <row r="118" spans="1:9" hidden="1" x14ac:dyDescent="0.4">
      <c r="A118" s="280" t="s">
        <v>2709</v>
      </c>
      <c r="B118" s="280" t="str">
        <f>IFERROR( INDEX([3]!_INSTRUMENT_TAGS[LDESC],  MATCH(_INSTRUMENTS[[#This Row],[TAG]],[3]!_INSTRUMENT_TAGS[TAG1],0)), "&lt;ERROR&gt;")</f>
        <v>EXHAUST FAN 2 ISOLATOR</v>
      </c>
      <c r="C118" s="281"/>
      <c r="D118" s="280" t="s">
        <v>2699</v>
      </c>
      <c r="E118" s="281"/>
      <c r="F118" s="280">
        <v>4014</v>
      </c>
      <c r="G118" s="280" t="str">
        <f>IFERROR( INDEX([3]!_PIDS[DESCRIPTION],  MATCH(_INSTRUMENTS[[#This Row],[PID]],[3]!_PIDS[PID],0)), "&lt;ERROR&gt;")</f>
        <v>COMPRESSED AIR AND WATER DISTRIBUTION</v>
      </c>
      <c r="H118" s="280" t="s">
        <v>2368</v>
      </c>
      <c r="I118" s="280" t="s">
        <v>2369</v>
      </c>
    </row>
    <row r="119" spans="1:9" hidden="1" x14ac:dyDescent="0.4">
      <c r="A119" s="280" t="s">
        <v>2406</v>
      </c>
      <c r="B119" s="280" t="str">
        <f>IFERROR( INDEX([3]!_INSTRUMENT_TAGS[LDESC],  MATCH(_INSTRUMENTS[[#This Row],[TAG]],[3]!_INSTRUMENT_TAGS[TAG1],0)), "&lt;ERROR&gt;")</f>
        <v>COMPRESSOR 1 RESERVE</v>
      </c>
      <c r="C119" s="281"/>
      <c r="D119" s="280" t="s">
        <v>2407</v>
      </c>
      <c r="E119" s="281"/>
      <c r="F119" s="280">
        <v>4014</v>
      </c>
      <c r="G119" s="280" t="str">
        <f>IFERROR( INDEX([3]!_PIDS[DESCRIPTION],  MATCH(_INSTRUMENTS[[#This Row],[PID]],[3]!_PIDS[PID],0)), "&lt;ERROR&gt;")</f>
        <v>COMPRESSED AIR AND WATER DISTRIBUTION</v>
      </c>
      <c r="H119" s="280" t="s">
        <v>2368</v>
      </c>
      <c r="I119" s="280" t="s">
        <v>2369</v>
      </c>
    </row>
    <row r="120" spans="1:9" hidden="1" x14ac:dyDescent="0.4">
      <c r="A120" s="280" t="s">
        <v>2408</v>
      </c>
      <c r="B120" s="280" t="str">
        <f>IFERROR( INDEX([3]!_INSTRUMENT_TAGS[LDESC],  MATCH(_INSTRUMENTS[[#This Row],[TAG]],[3]!_INSTRUMENT_TAGS[TAG1],0)), "&lt;ERROR&gt;")</f>
        <v>COMPRESSOR 1 REMOTE RUN</v>
      </c>
      <c r="C120" s="281"/>
      <c r="D120" s="280" t="s">
        <v>2409</v>
      </c>
      <c r="E120" s="281"/>
      <c r="F120" s="280">
        <v>4014</v>
      </c>
      <c r="G120" s="280" t="str">
        <f>IFERROR( INDEX([3]!_PIDS[DESCRIPTION],  MATCH(_INSTRUMENTS[[#This Row],[PID]],[3]!_PIDS[PID],0)), "&lt;ERROR&gt;")</f>
        <v>COMPRESSED AIR AND WATER DISTRIBUTION</v>
      </c>
      <c r="H120" s="280" t="s">
        <v>2368</v>
      </c>
      <c r="I120" s="280" t="s">
        <v>2369</v>
      </c>
    </row>
    <row r="121" spans="1:9" hidden="1" x14ac:dyDescent="0.4">
      <c r="A121" s="280" t="s">
        <v>2404</v>
      </c>
      <c r="B121" s="280" t="str">
        <f>IFERROR( INDEX([3]!_INSTRUMENT_TAGS[LDESC],  MATCH(_INSTRUMENTS[[#This Row],[TAG]],[3]!_INSTRUMENT_TAGS[TAG1],0)), "&lt;ERROR&gt;")</f>
        <v>COMPRESSOR 1 RUNNING</v>
      </c>
      <c r="C121" s="281"/>
      <c r="D121" s="280" t="s">
        <v>2405</v>
      </c>
      <c r="E121" s="281"/>
      <c r="F121" s="280">
        <v>4014</v>
      </c>
      <c r="G121" s="280" t="str">
        <f>IFERROR( INDEX([3]!_PIDS[DESCRIPTION],  MATCH(_INSTRUMENTS[[#This Row],[PID]],[3]!_PIDS[PID],0)), "&lt;ERROR&gt;")</f>
        <v>COMPRESSED AIR AND WATER DISTRIBUTION</v>
      </c>
      <c r="H121" s="280" t="s">
        <v>2368</v>
      </c>
      <c r="I121" s="280" t="s">
        <v>2369</v>
      </c>
    </row>
    <row r="122" spans="1:9" hidden="1" x14ac:dyDescent="0.4">
      <c r="A122" s="280" t="s">
        <v>1098</v>
      </c>
      <c r="B122" s="280" t="str">
        <f>IFERROR( INDEX([3]!_INSTRUMENT_TAGS[LDESC],  MATCH(_INSTRUMENTS[[#This Row],[TAG]],[3]!_INSTRUMENT_TAGS[TAG1],0)), "&lt;ERROR&gt;")</f>
        <v>COMPRESSOR 2</v>
      </c>
      <c r="C122" s="281"/>
      <c r="D122" s="280" t="s">
        <v>1146</v>
      </c>
      <c r="E122" s="281"/>
      <c r="F122" s="280">
        <v>4014</v>
      </c>
      <c r="G122" s="280" t="str">
        <f>IFERROR( INDEX([3]!_PIDS[DESCRIPTION],  MATCH(_INSTRUMENTS[[#This Row],[PID]],[3]!_PIDS[PID],0)), "&lt;ERROR&gt;")</f>
        <v>COMPRESSED AIR AND WATER DISTRIBUTION</v>
      </c>
      <c r="H122" s="280" t="s">
        <v>2368</v>
      </c>
      <c r="I122" s="280" t="s">
        <v>2369</v>
      </c>
    </row>
    <row r="123" spans="1:9" hidden="1" x14ac:dyDescent="0.4">
      <c r="A123" s="280" t="s">
        <v>2416</v>
      </c>
      <c r="B123" s="280" t="str">
        <f>IFERROR( INDEX([3]!_INSTRUMENT_TAGS[LDESC],  MATCH(_INSTRUMENTS[[#This Row],[TAG]],[3]!_INSTRUMENT_TAGS[TAG1],0)), "&lt;ERROR&gt;")</f>
        <v>COMPRESSOR 2 FAULT ACKNOWLEDGE</v>
      </c>
      <c r="C123" s="281"/>
      <c r="D123" s="280" t="s">
        <v>2411</v>
      </c>
      <c r="E123" s="281"/>
      <c r="F123" s="280">
        <v>4014</v>
      </c>
      <c r="G123" s="280" t="str">
        <f>IFERROR( INDEX([3]!_PIDS[DESCRIPTION],  MATCH(_INSTRUMENTS[[#This Row],[PID]],[3]!_PIDS[PID],0)), "&lt;ERROR&gt;")</f>
        <v>COMPRESSED AIR AND WATER DISTRIBUTION</v>
      </c>
      <c r="H123" s="280" t="s">
        <v>2368</v>
      </c>
      <c r="I123" s="280" t="s">
        <v>2369</v>
      </c>
    </row>
    <row r="124" spans="1:9" hidden="1" x14ac:dyDescent="0.4">
      <c r="A124" s="280" t="s">
        <v>2412</v>
      </c>
      <c r="B124" s="280" t="str">
        <f>IFERROR( INDEX([3]!_INSTRUMENT_TAGS[LDESC],  MATCH(_INSTRUMENTS[[#This Row],[TAG]],[3]!_INSTRUMENT_TAGS[TAG1],0)), "&lt;ERROR&gt;")</f>
        <v>COMPRESSOR 2 FAULT</v>
      </c>
      <c r="C124" s="281"/>
      <c r="D124" s="280" t="s">
        <v>1148</v>
      </c>
      <c r="E124" s="281"/>
      <c r="F124" s="280">
        <v>4014</v>
      </c>
      <c r="G124" s="280" t="str">
        <f>IFERROR( INDEX([3]!_PIDS[DESCRIPTION],  MATCH(_INSTRUMENTS[[#This Row],[PID]],[3]!_PIDS[PID],0)), "&lt;ERROR&gt;")</f>
        <v>COMPRESSED AIR AND WATER DISTRIBUTION</v>
      </c>
      <c r="H124" s="280" t="s">
        <v>2368</v>
      </c>
      <c r="I124" s="280" t="s">
        <v>2369</v>
      </c>
    </row>
    <row r="125" spans="1:9" hidden="1" x14ac:dyDescent="0.4">
      <c r="A125" s="280" t="s">
        <v>2710</v>
      </c>
      <c r="B125" s="280" t="str">
        <f>IFERROR( INDEX([3]!_INSTRUMENT_TAGS[LDESC],  MATCH(_INSTRUMENTS[[#This Row],[TAG]],[3]!_INSTRUMENT_TAGS[TAG1],0)), "&lt;ERROR&gt;")</f>
        <v>EXHAUST FAN 3 ISOLATOR</v>
      </c>
      <c r="C125" s="281"/>
      <c r="D125" s="280" t="s">
        <v>2699</v>
      </c>
      <c r="E125" s="281"/>
      <c r="F125" s="280">
        <v>4014</v>
      </c>
      <c r="G125" s="280" t="str">
        <f>IFERROR( INDEX([3]!_PIDS[DESCRIPTION],  MATCH(_INSTRUMENTS[[#This Row],[PID]],[3]!_PIDS[PID],0)), "&lt;ERROR&gt;")</f>
        <v>COMPRESSED AIR AND WATER DISTRIBUTION</v>
      </c>
      <c r="H125" s="280" t="s">
        <v>2368</v>
      </c>
      <c r="I125" s="280" t="s">
        <v>2369</v>
      </c>
    </row>
    <row r="126" spans="1:9" hidden="1" x14ac:dyDescent="0.4">
      <c r="A126" s="280" t="s">
        <v>2414</v>
      </c>
      <c r="B126" s="280" t="str">
        <f>IFERROR( INDEX([3]!_INSTRUMENT_TAGS[LDESC],  MATCH(_INSTRUMENTS[[#This Row],[TAG]],[3]!_INSTRUMENT_TAGS[TAG1],0)), "&lt;ERROR&gt;")</f>
        <v>COMPRESSOR 2 RESERVE</v>
      </c>
      <c r="C126" s="281"/>
      <c r="D126" s="280" t="s">
        <v>2407</v>
      </c>
      <c r="E126" s="281"/>
      <c r="F126" s="280">
        <v>4014</v>
      </c>
      <c r="G126" s="280" t="str">
        <f>IFERROR( INDEX([3]!_PIDS[DESCRIPTION],  MATCH(_INSTRUMENTS[[#This Row],[PID]],[3]!_PIDS[PID],0)), "&lt;ERROR&gt;")</f>
        <v>COMPRESSED AIR AND WATER DISTRIBUTION</v>
      </c>
      <c r="H126" s="280" t="s">
        <v>2368</v>
      </c>
      <c r="I126" s="280" t="s">
        <v>2369</v>
      </c>
    </row>
    <row r="127" spans="1:9" hidden="1" x14ac:dyDescent="0.4">
      <c r="A127" s="280" t="s">
        <v>2415</v>
      </c>
      <c r="B127" s="280" t="str">
        <f>IFERROR( INDEX([3]!_INSTRUMENT_TAGS[LDESC],  MATCH(_INSTRUMENTS[[#This Row],[TAG]],[3]!_INSTRUMENT_TAGS[TAG1],0)), "&lt;ERROR&gt;")</f>
        <v>COMPRESSOR 2 REMOTE RUN</v>
      </c>
      <c r="C127" s="281"/>
      <c r="D127" s="280" t="s">
        <v>2409</v>
      </c>
      <c r="E127" s="281"/>
      <c r="F127" s="280">
        <v>4014</v>
      </c>
      <c r="G127" s="280" t="str">
        <f>IFERROR( INDEX([3]!_PIDS[DESCRIPTION],  MATCH(_INSTRUMENTS[[#This Row],[PID]],[3]!_PIDS[PID],0)), "&lt;ERROR&gt;")</f>
        <v>COMPRESSED AIR AND WATER DISTRIBUTION</v>
      </c>
      <c r="H127" s="280" t="s">
        <v>2368</v>
      </c>
      <c r="I127" s="280" t="s">
        <v>2369</v>
      </c>
    </row>
    <row r="128" spans="1:9" hidden="1" x14ac:dyDescent="0.4">
      <c r="A128" s="280" t="s">
        <v>2413</v>
      </c>
      <c r="B128" s="280" t="str">
        <f>IFERROR( INDEX([3]!_INSTRUMENT_TAGS[LDESC],  MATCH(_INSTRUMENTS[[#This Row],[TAG]],[3]!_INSTRUMENT_TAGS[TAG1],0)), "&lt;ERROR&gt;")</f>
        <v>COMPRESSOR 2 RUNNING</v>
      </c>
      <c r="C128" s="281"/>
      <c r="D128" s="280" t="s">
        <v>2405</v>
      </c>
      <c r="E128" s="281"/>
      <c r="F128" s="280">
        <v>4014</v>
      </c>
      <c r="G128" s="280" t="str">
        <f>IFERROR( INDEX([3]!_PIDS[DESCRIPTION],  MATCH(_INSTRUMENTS[[#This Row],[PID]],[3]!_PIDS[PID],0)), "&lt;ERROR&gt;")</f>
        <v>COMPRESSED AIR AND WATER DISTRIBUTION</v>
      </c>
      <c r="H128" s="280" t="s">
        <v>2368</v>
      </c>
      <c r="I128" s="280" t="s">
        <v>2369</v>
      </c>
    </row>
    <row r="129" spans="1:9" hidden="1" x14ac:dyDescent="0.4">
      <c r="A129" s="280" t="s">
        <v>1100</v>
      </c>
      <c r="B129" s="280" t="str">
        <f>IFERROR( INDEX([3]!_INSTRUMENT_TAGS[LDESC],  MATCH(_INSTRUMENTS[[#This Row],[TAG]],[3]!_INSTRUMENT_TAGS[TAG1],0)), "&lt;ERROR&gt;")</f>
        <v>AIR INTAKE GRILL 1 OPEN</v>
      </c>
      <c r="C129" s="281"/>
      <c r="D129" s="280" t="s">
        <v>1149</v>
      </c>
      <c r="E129" s="281"/>
      <c r="F129" s="280">
        <v>4014</v>
      </c>
      <c r="G129" s="280" t="str">
        <f>IFERROR( INDEX([3]!_PIDS[DESCRIPTION],  MATCH(_INSTRUMENTS[[#This Row],[PID]],[3]!_PIDS[PID],0)), "&lt;ERROR&gt;")</f>
        <v>COMPRESSED AIR AND WATER DISTRIBUTION</v>
      </c>
      <c r="H129" s="280" t="s">
        <v>2368</v>
      </c>
      <c r="I129" s="280" t="s">
        <v>2369</v>
      </c>
    </row>
    <row r="130" spans="1:9" hidden="1" x14ac:dyDescent="0.4">
      <c r="A130" s="280" t="s">
        <v>1103</v>
      </c>
      <c r="B130" s="280" t="str">
        <f>IFERROR( INDEX([3]!_INSTRUMENT_TAGS[LDESC],  MATCH(_INSTRUMENTS[[#This Row],[TAG]],[3]!_INSTRUMENT_TAGS[TAG1],0)), "&lt;ERROR&gt;")</f>
        <v>AIR INTAKE GRILL 2 OPEN</v>
      </c>
      <c r="C130" s="281"/>
      <c r="D130" s="280" t="s">
        <v>1149</v>
      </c>
      <c r="E130" s="281"/>
      <c r="F130" s="280">
        <v>4014</v>
      </c>
      <c r="G130" s="280" t="str">
        <f>IFERROR( INDEX([3]!_PIDS[DESCRIPTION],  MATCH(_INSTRUMENTS[[#This Row],[PID]],[3]!_PIDS[PID],0)), "&lt;ERROR&gt;")</f>
        <v>COMPRESSED AIR AND WATER DISTRIBUTION</v>
      </c>
      <c r="H130" s="280" t="s">
        <v>2368</v>
      </c>
      <c r="I130" s="280" t="s">
        <v>2369</v>
      </c>
    </row>
    <row r="131" spans="1:9" hidden="1" x14ac:dyDescent="0.4">
      <c r="A131" s="280" t="s">
        <v>1105</v>
      </c>
      <c r="B131" s="280" t="str">
        <f>IFERROR( INDEX([3]!_INSTRUMENT_TAGS[LDESC],  MATCH(_INSTRUMENTS[[#This Row],[TAG]],[3]!_INSTRUMENT_TAGS[TAG1],0)), "&lt;ERROR&gt;")</f>
        <v>AIR INTAKE GRILL 3 OPEN</v>
      </c>
      <c r="C131" s="281"/>
      <c r="D131" s="280" t="s">
        <v>1149</v>
      </c>
      <c r="E131" s="281"/>
      <c r="F131" s="280">
        <v>4014</v>
      </c>
      <c r="G131" s="280" t="str">
        <f>IFERROR( INDEX([3]!_PIDS[DESCRIPTION],  MATCH(_INSTRUMENTS[[#This Row],[PID]],[3]!_PIDS[PID],0)), "&lt;ERROR&gt;")</f>
        <v>COMPRESSED AIR AND WATER DISTRIBUTION</v>
      </c>
      <c r="H131" s="280" t="s">
        <v>2368</v>
      </c>
      <c r="I131" s="280" t="s">
        <v>2369</v>
      </c>
    </row>
    <row r="132" spans="1:9" hidden="1" x14ac:dyDescent="0.4">
      <c r="A132" s="280" t="s">
        <v>1107</v>
      </c>
      <c r="B132" s="280" t="str">
        <f>IFERROR( INDEX([3]!_INSTRUMENT_TAGS[LDESC],  MATCH(_INSTRUMENTS[[#This Row],[TAG]],[3]!_INSTRUMENT_TAGS[TAG1],0)), "&lt;ERROR&gt;")</f>
        <v>BOILER HOUSE HEATER 1</v>
      </c>
      <c r="C132" s="281"/>
      <c r="D132" s="280" t="s">
        <v>1135</v>
      </c>
      <c r="E132" s="281"/>
      <c r="F132" s="280">
        <v>4014</v>
      </c>
      <c r="G132" s="280" t="str">
        <f>IFERROR( INDEX([3]!_PIDS[DESCRIPTION],  MATCH(_INSTRUMENTS[[#This Row],[PID]],[3]!_PIDS[PID],0)), "&lt;ERROR&gt;")</f>
        <v>COMPRESSED AIR AND WATER DISTRIBUTION</v>
      </c>
      <c r="H132" s="280" t="s">
        <v>2368</v>
      </c>
      <c r="I132" s="280" t="s">
        <v>2369</v>
      </c>
    </row>
    <row r="133" spans="1:9" hidden="1" x14ac:dyDescent="0.4">
      <c r="A133" s="280" t="s">
        <v>2669</v>
      </c>
      <c r="B133" s="280" t="str">
        <f>IFERROR( INDEX([3]!_INSTRUMENT_TAGS[LDESC],  MATCH(_INSTRUMENTS[[#This Row],[TAG]],[3]!_INSTRUMENT_TAGS[TAG1],0)), "&lt;ERROR&gt;")</f>
        <v>BOILER HOUSE HEATER 1 ISOLATOR</v>
      </c>
      <c r="C133" s="281"/>
      <c r="D133" s="280" t="s">
        <v>2664</v>
      </c>
      <c r="E133" s="281"/>
      <c r="F133" s="280">
        <v>4014</v>
      </c>
      <c r="G133" s="280" t="str">
        <f>IFERROR( INDEX([3]!_PIDS[DESCRIPTION],  MATCH(_INSTRUMENTS[[#This Row],[PID]],[3]!_PIDS[PID],0)), "&lt;ERROR&gt;")</f>
        <v>COMPRESSED AIR AND WATER DISTRIBUTION</v>
      </c>
      <c r="H133" s="280" t="s">
        <v>2368</v>
      </c>
      <c r="I133" s="280" t="s">
        <v>2369</v>
      </c>
    </row>
    <row r="134" spans="1:9" hidden="1" x14ac:dyDescent="0.4">
      <c r="A134" s="280" t="s">
        <v>1110</v>
      </c>
      <c r="B134" s="280" t="str">
        <f>IFERROR( INDEX([3]!_INSTRUMENT_TAGS[LDESC],  MATCH(_INSTRUMENTS[[#This Row],[TAG]],[3]!_INSTRUMENT_TAGS[TAG1],0)), "&lt;ERROR&gt;")</f>
        <v>BOILER HOUSE HEATER 2</v>
      </c>
      <c r="C134" s="281"/>
      <c r="D134" s="280" t="s">
        <v>1135</v>
      </c>
      <c r="E134" s="281"/>
      <c r="F134" s="280">
        <v>4014</v>
      </c>
      <c r="G134" s="280" t="str">
        <f>IFERROR( INDEX([3]!_PIDS[DESCRIPTION],  MATCH(_INSTRUMENTS[[#This Row],[PID]],[3]!_PIDS[PID],0)), "&lt;ERROR&gt;")</f>
        <v>COMPRESSED AIR AND WATER DISTRIBUTION</v>
      </c>
      <c r="H134" s="280" t="s">
        <v>2368</v>
      </c>
      <c r="I134" s="280" t="s">
        <v>2369</v>
      </c>
    </row>
    <row r="135" spans="1:9" hidden="1" x14ac:dyDescent="0.4">
      <c r="A135" s="280" t="s">
        <v>2670</v>
      </c>
      <c r="B135" s="280" t="str">
        <f>IFERROR( INDEX([3]!_INSTRUMENT_TAGS[LDESC],  MATCH(_INSTRUMENTS[[#This Row],[TAG]],[3]!_INSTRUMENT_TAGS[TAG1],0)), "&lt;ERROR&gt;")</f>
        <v>BOILER HOUSE HEATER 2 ISOLATOR</v>
      </c>
      <c r="C135" s="281"/>
      <c r="D135" s="280" t="s">
        <v>2664</v>
      </c>
      <c r="E135" s="281"/>
      <c r="F135" s="280">
        <v>4014</v>
      </c>
      <c r="G135" s="280" t="str">
        <f>IFERROR( INDEX([3]!_PIDS[DESCRIPTION],  MATCH(_INSTRUMENTS[[#This Row],[PID]],[3]!_PIDS[PID],0)), "&lt;ERROR&gt;")</f>
        <v>COMPRESSED AIR AND WATER DISTRIBUTION</v>
      </c>
      <c r="H135" s="280" t="s">
        <v>2368</v>
      </c>
      <c r="I135" s="280" t="s">
        <v>2369</v>
      </c>
    </row>
    <row r="136" spans="1:9" hidden="1" x14ac:dyDescent="0.4">
      <c r="A136" s="280" t="s">
        <v>1493</v>
      </c>
      <c r="B136" s="280" t="str">
        <f>IFERROR( INDEX([3]!_INSTRUMENT_TAGS[LDESC],  MATCH(_INSTRUMENTS[[#This Row],[TAG]],[3]!_INSTRUMENT_TAGS[TAG1],0)), "&lt;ERROR&gt;")</f>
        <v>FLUE GAS FAN</v>
      </c>
      <c r="C136" s="281"/>
      <c r="D136" s="280" t="s">
        <v>1120</v>
      </c>
      <c r="E136" s="281"/>
      <c r="F136" s="280">
        <v>4011</v>
      </c>
      <c r="G136" s="280" t="str">
        <f>IFERROR( INDEX([3]!_PIDS[DESCRIPTION],  MATCH(_INSTRUMENTS[[#This Row],[PID]],[3]!_PIDS[PID],0)), "&lt;ERROR&gt;")</f>
        <v>FLUE GAS CLEANING</v>
      </c>
      <c r="H136" s="280" t="s">
        <v>2368</v>
      </c>
      <c r="I136" s="280" t="s">
        <v>2370</v>
      </c>
    </row>
    <row r="137" spans="1:9" hidden="1" x14ac:dyDescent="0.4">
      <c r="A137" s="280" t="s">
        <v>1421</v>
      </c>
      <c r="B137" s="280" t="str">
        <f>IFERROR( INDEX([3]!_INSTRUMENT_TAGS[LDESC],  MATCH(_INSTRUMENTS[[#This Row],[TAG]],[3]!_INSTRUMENT_TAGS[TAG1],0)), "&lt;ERROR&gt;")</f>
        <v>DUST EXTRACTION ROTARY FEEDER</v>
      </c>
      <c r="C137" s="281"/>
      <c r="D137" s="280" t="s">
        <v>1133</v>
      </c>
      <c r="E137" s="281"/>
      <c r="F137" s="280">
        <v>4009</v>
      </c>
      <c r="G137" s="280" t="str">
        <f>IFERROR( INDEX([3]!_PIDS[DESCRIPTION],  MATCH(_INSTRUMENTS[[#This Row],[PID]],[3]!_PIDS[PID],0)), "&lt;ERROR&gt;")</f>
        <v>FUEL RECEPTION</v>
      </c>
      <c r="H137" s="280" t="s">
        <v>2368</v>
      </c>
      <c r="I137" s="280" t="s">
        <v>2370</v>
      </c>
    </row>
    <row r="138" spans="1:9" hidden="1" x14ac:dyDescent="0.4">
      <c r="A138" s="280" t="s">
        <v>2726</v>
      </c>
      <c r="B138" s="280" t="str">
        <f>IFERROR( INDEX([3]!_INSTRUMENT_TAGS[LDESC],  MATCH(_INSTRUMENTS[[#This Row],[TAG]],[3]!_INSTRUMENT_TAGS[TAG1],0)), "&lt;ERROR&gt;")</f>
        <v>DUST EXTRACTION ROTARY FEEDER ISOLATOR</v>
      </c>
      <c r="C138" s="281"/>
      <c r="D138" s="280" t="s">
        <v>2718</v>
      </c>
      <c r="E138" s="281"/>
      <c r="F138" s="280">
        <v>4009</v>
      </c>
      <c r="G138" s="280" t="str">
        <f>IFERROR( INDEX([3]!_PIDS[DESCRIPTION],  MATCH(_INSTRUMENTS[[#This Row],[PID]],[3]!_PIDS[PID],0)), "&lt;ERROR&gt;")</f>
        <v>FUEL RECEPTION</v>
      </c>
      <c r="H138" s="280" t="s">
        <v>2368</v>
      </c>
      <c r="I138" s="280" t="s">
        <v>2370</v>
      </c>
    </row>
    <row r="139" spans="1:9" hidden="1" x14ac:dyDescent="0.4">
      <c r="A139" s="280" t="s">
        <v>2723</v>
      </c>
      <c r="B139" s="280" t="str">
        <f>IFERROR( INDEX([3]!_INSTRUMENT_TAGS[LDESC],  MATCH(_INSTRUMENTS[[#This Row],[TAG]],[3]!_INSTRUMENT_TAGS[TAG1],0)), "&lt;ERROR&gt;")</f>
        <v>DUST EXTRACTION ROTARY FEEDER LOCAL_MODE</v>
      </c>
      <c r="C139" s="281"/>
      <c r="D139" s="280" t="s">
        <v>2712</v>
      </c>
      <c r="E139" s="281"/>
      <c r="F139" s="280">
        <v>4009</v>
      </c>
      <c r="G139" s="280" t="str">
        <f>IFERROR( INDEX([3]!_PIDS[DESCRIPTION],  MATCH(_INSTRUMENTS[[#This Row],[PID]],[3]!_PIDS[PID],0)), "&lt;ERROR&gt;")</f>
        <v>FUEL RECEPTION</v>
      </c>
      <c r="H139" s="280" t="s">
        <v>2368</v>
      </c>
      <c r="I139" s="280" t="s">
        <v>2370</v>
      </c>
    </row>
    <row r="140" spans="1:9" hidden="1" x14ac:dyDescent="0.4">
      <c r="A140" s="280" t="s">
        <v>2724</v>
      </c>
      <c r="B140" s="280" t="str">
        <f>IFERROR( INDEX([3]!_INSTRUMENT_TAGS[LDESC],  MATCH(_INSTRUMENTS[[#This Row],[TAG]],[3]!_INSTRUMENT_TAGS[TAG1],0)), "&lt;ERROR&gt;")</f>
        <v>DUST EXTRACTION ROTARY FEEDER LOCAL_RUN_F WD</v>
      </c>
      <c r="C140" s="281"/>
      <c r="D140" s="280" t="s">
        <v>2714</v>
      </c>
      <c r="E140" s="281"/>
      <c r="F140" s="280">
        <v>4009</v>
      </c>
      <c r="G140" s="280" t="str">
        <f>IFERROR( INDEX([3]!_PIDS[DESCRIPTION],  MATCH(_INSTRUMENTS[[#This Row],[PID]],[3]!_PIDS[PID],0)), "&lt;ERROR&gt;")</f>
        <v>FUEL RECEPTION</v>
      </c>
      <c r="H140" s="280" t="s">
        <v>2368</v>
      </c>
      <c r="I140" s="280" t="s">
        <v>2370</v>
      </c>
    </row>
    <row r="141" spans="1:9" hidden="1" x14ac:dyDescent="0.4">
      <c r="A141" s="280" t="s">
        <v>2725</v>
      </c>
      <c r="B141" s="280" t="str">
        <f>IFERROR( INDEX([3]!_INSTRUMENT_TAGS[LDESC],  MATCH(_INSTRUMENTS[[#This Row],[TAG]],[3]!_INSTRUMENT_TAGS[TAG1],0)), "&lt;ERROR&gt;")</f>
        <v>DUST EXTRACTION ROTARY FEEDER LOCAL_RUN_R EV</v>
      </c>
      <c r="C141" s="281"/>
      <c r="D141" s="280" t="s">
        <v>2716</v>
      </c>
      <c r="E141" s="281"/>
      <c r="F141" s="280">
        <v>4009</v>
      </c>
      <c r="G141" s="280" t="str">
        <f>IFERROR( INDEX([3]!_PIDS[DESCRIPTION],  MATCH(_INSTRUMENTS[[#This Row],[PID]],[3]!_PIDS[PID],0)), "&lt;ERROR&gt;")</f>
        <v>FUEL RECEPTION</v>
      </c>
      <c r="H141" s="280" t="s">
        <v>2368</v>
      </c>
      <c r="I141" s="280" t="s">
        <v>2370</v>
      </c>
    </row>
    <row r="142" spans="1:9" hidden="1" x14ac:dyDescent="0.4">
      <c r="A142" s="280" t="s">
        <v>1359</v>
      </c>
      <c r="B142" s="280" t="str">
        <f>IFERROR( INDEX([3]!_INSTRUMENT_TAGS[LDESC],  MATCH(_INSTRUMENTS[[#This Row],[TAG]],[3]!_INSTRUMENT_TAGS[TAG1],0)), "&lt;ERROR&gt;")</f>
        <v>FUEL RECEPTION HYDRAULIC UNIT 1, PUMP 1</v>
      </c>
      <c r="C142" s="281"/>
      <c r="D142" s="280" t="s">
        <v>1132</v>
      </c>
      <c r="E142" s="281"/>
      <c r="F142" s="280">
        <v>4009</v>
      </c>
      <c r="G142" s="280" t="str">
        <f>IFERROR( INDEX([3]!_PIDS[DESCRIPTION],  MATCH(_INSTRUMENTS[[#This Row],[PID]],[3]!_PIDS[PID],0)), "&lt;ERROR&gt;")</f>
        <v>FUEL RECEPTION</v>
      </c>
      <c r="H142" s="280" t="s">
        <v>2368</v>
      </c>
      <c r="I142" s="280" t="s">
        <v>2370</v>
      </c>
    </row>
    <row r="143" spans="1:9" hidden="1" x14ac:dyDescent="0.4">
      <c r="A143" s="280" t="s">
        <v>2586</v>
      </c>
      <c r="B143" s="280" t="str">
        <f>IFERROR( INDEX([3]!_INSTRUMENT_TAGS[LDESC],  MATCH(_INSTRUMENTS[[#This Row],[TAG]],[3]!_INSTRUMENT_TAGS[TAG1],0)), "&lt;ERROR&gt;")</f>
        <v>FUEL RECEPTION HYDRAULIC UNIT 1, PUMP 1 ISOLATOR</v>
      </c>
      <c r="C143" s="281"/>
      <c r="D143" s="280" t="s">
        <v>2587</v>
      </c>
      <c r="E143" s="281"/>
      <c r="F143" s="280">
        <v>4009</v>
      </c>
      <c r="G143" s="280" t="str">
        <f>IFERROR( INDEX([3]!_PIDS[DESCRIPTION],  MATCH(_INSTRUMENTS[[#This Row],[PID]],[3]!_PIDS[PID],0)), "&lt;ERROR&gt;")</f>
        <v>FUEL RECEPTION</v>
      </c>
      <c r="H143" s="280" t="s">
        <v>2368</v>
      </c>
      <c r="I143" s="280" t="s">
        <v>2370</v>
      </c>
    </row>
    <row r="144" spans="1:9" hidden="1" x14ac:dyDescent="0.4">
      <c r="A144" s="280" t="s">
        <v>2582</v>
      </c>
      <c r="B144" s="280" t="str">
        <f>IFERROR( INDEX([3]!_INSTRUMENT_TAGS[LDESC],  MATCH(_INSTRUMENTS[[#This Row],[TAG]],[3]!_INSTRUMENT_TAGS[TAG1],0)), "&lt;ERROR&gt;")</f>
        <v>FUEL RECEPTION HYDRAULIC UNIT 1, PUMP 1 LOCAL_MODE</v>
      </c>
      <c r="C144" s="281"/>
      <c r="D144" s="280" t="s">
        <v>2583</v>
      </c>
      <c r="E144" s="281"/>
      <c r="F144" s="280">
        <v>4009</v>
      </c>
      <c r="G144" s="280" t="str">
        <f>IFERROR( INDEX([3]!_PIDS[DESCRIPTION],  MATCH(_INSTRUMENTS[[#This Row],[PID]],[3]!_PIDS[PID],0)), "&lt;ERROR&gt;")</f>
        <v>FUEL RECEPTION</v>
      </c>
      <c r="H144" s="280" t="s">
        <v>2368</v>
      </c>
      <c r="I144" s="280" t="s">
        <v>2370</v>
      </c>
    </row>
    <row r="145" spans="1:9" hidden="1" x14ac:dyDescent="0.4">
      <c r="A145" s="280" t="s">
        <v>2584</v>
      </c>
      <c r="B145" s="280" t="str">
        <f>IFERROR( INDEX([3]!_INSTRUMENT_TAGS[LDESC],  MATCH(_INSTRUMENTS[[#This Row],[TAG]],[3]!_INSTRUMENT_TAGS[TAG1],0)), "&lt;ERROR&gt;")</f>
        <v>FUEL RECEPTION HYDRAULIC UNIT 1, PUMP 1 LOCAL_RUN</v>
      </c>
      <c r="C145" s="281"/>
      <c r="D145" s="280" t="s">
        <v>2585</v>
      </c>
      <c r="E145" s="281"/>
      <c r="F145" s="280">
        <v>4009</v>
      </c>
      <c r="G145" s="280" t="str">
        <f>IFERROR( INDEX([3]!_PIDS[DESCRIPTION],  MATCH(_INSTRUMENTS[[#This Row],[PID]],[3]!_PIDS[PID],0)), "&lt;ERROR&gt;")</f>
        <v>FUEL RECEPTION</v>
      </c>
      <c r="H145" s="280" t="s">
        <v>2368</v>
      </c>
      <c r="I145" s="280" t="s">
        <v>2370</v>
      </c>
    </row>
    <row r="146" spans="1:9" hidden="1" x14ac:dyDescent="0.4">
      <c r="A146" s="280" t="s">
        <v>1365</v>
      </c>
      <c r="B146" s="280" t="str">
        <f>IFERROR( INDEX([3]!_INSTRUMENT_TAGS[LDESC],  MATCH(_INSTRUMENTS[[#This Row],[TAG]],[3]!_INSTRUMENT_TAGS[TAG1],0)), "&lt;ERROR&gt;")</f>
        <v>FUEL RECEPTION HYDRAULIC UNIT 1, PUMP 2</v>
      </c>
      <c r="C146" s="281"/>
      <c r="D146" s="280" t="s">
        <v>1132</v>
      </c>
      <c r="E146" s="281"/>
      <c r="F146" s="280">
        <v>4009</v>
      </c>
      <c r="G146" s="280" t="str">
        <f>IFERROR( INDEX([3]!_PIDS[DESCRIPTION],  MATCH(_INSTRUMENTS[[#This Row],[PID]],[3]!_PIDS[PID],0)), "&lt;ERROR&gt;")</f>
        <v>FUEL RECEPTION</v>
      </c>
      <c r="H146" s="280" t="s">
        <v>2368</v>
      </c>
      <c r="I146" s="280" t="s">
        <v>2370</v>
      </c>
    </row>
    <row r="147" spans="1:9" hidden="1" x14ac:dyDescent="0.4">
      <c r="A147" s="280" t="s">
        <v>2590</v>
      </c>
      <c r="B147" s="280" t="str">
        <f>IFERROR( INDEX([3]!_INSTRUMENT_TAGS[LDESC],  MATCH(_INSTRUMENTS[[#This Row],[TAG]],[3]!_INSTRUMENT_TAGS[TAG1],0)), "&lt;ERROR&gt;")</f>
        <v>FUEL RECEPTION HYDRAULIC UNIT 1, PUMP 2 ISOLATOR</v>
      </c>
      <c r="C147" s="281"/>
      <c r="D147" s="280" t="s">
        <v>2587</v>
      </c>
      <c r="E147" s="281"/>
      <c r="F147" s="280">
        <v>4009</v>
      </c>
      <c r="G147" s="280" t="str">
        <f>IFERROR( INDEX([3]!_PIDS[DESCRIPTION],  MATCH(_INSTRUMENTS[[#This Row],[PID]],[3]!_PIDS[PID],0)), "&lt;ERROR&gt;")</f>
        <v>FUEL RECEPTION</v>
      </c>
      <c r="H147" s="280" t="s">
        <v>2368</v>
      </c>
      <c r="I147" s="280" t="s">
        <v>2370</v>
      </c>
    </row>
    <row r="148" spans="1:9" hidden="1" x14ac:dyDescent="0.4">
      <c r="A148" s="280" t="s">
        <v>2588</v>
      </c>
      <c r="B148" s="280" t="str">
        <f>IFERROR( INDEX([3]!_INSTRUMENT_TAGS[LDESC],  MATCH(_INSTRUMENTS[[#This Row],[TAG]],[3]!_INSTRUMENT_TAGS[TAG1],0)), "&lt;ERROR&gt;")</f>
        <v>FUEL RECEPTION HYDRAULIC UNIT 1, PUMP 2 LOCAL_MODE</v>
      </c>
      <c r="C148" s="281"/>
      <c r="D148" s="280" t="s">
        <v>2583</v>
      </c>
      <c r="E148" s="281"/>
      <c r="F148" s="280">
        <v>4009</v>
      </c>
      <c r="G148" s="280" t="str">
        <f>IFERROR( INDEX([3]!_PIDS[DESCRIPTION],  MATCH(_INSTRUMENTS[[#This Row],[PID]],[3]!_PIDS[PID],0)), "&lt;ERROR&gt;")</f>
        <v>FUEL RECEPTION</v>
      </c>
      <c r="H148" s="280" t="s">
        <v>2368</v>
      </c>
      <c r="I148" s="280" t="s">
        <v>2370</v>
      </c>
    </row>
    <row r="149" spans="1:9" hidden="1" x14ac:dyDescent="0.4">
      <c r="A149" s="280" t="s">
        <v>2589</v>
      </c>
      <c r="B149" s="280" t="str">
        <f>IFERROR( INDEX([3]!_INSTRUMENT_TAGS[LDESC],  MATCH(_INSTRUMENTS[[#This Row],[TAG]],[3]!_INSTRUMENT_TAGS[TAG1],0)), "&lt;ERROR&gt;")</f>
        <v>FUEL RECEPTION HYDRAULIC UNIT 1, PUMP 2 LOCAL_RUN</v>
      </c>
      <c r="C149" s="281"/>
      <c r="D149" s="280" t="s">
        <v>2585</v>
      </c>
      <c r="E149" s="281"/>
      <c r="F149" s="280">
        <v>4009</v>
      </c>
      <c r="G149" s="280" t="str">
        <f>IFERROR( INDEX([3]!_PIDS[DESCRIPTION],  MATCH(_INSTRUMENTS[[#This Row],[PID]],[3]!_PIDS[PID],0)), "&lt;ERROR&gt;")</f>
        <v>FUEL RECEPTION</v>
      </c>
      <c r="H149" s="280" t="s">
        <v>2368</v>
      </c>
      <c r="I149" s="280" t="s">
        <v>2370</v>
      </c>
    </row>
    <row r="150" spans="1:9" hidden="1" x14ac:dyDescent="0.4">
      <c r="A150" s="280" t="s">
        <v>1368</v>
      </c>
      <c r="B150" s="280" t="str">
        <f>IFERROR( INDEX([3]!_INSTRUMENT_TAGS[LDESC],  MATCH(_INSTRUMENTS[[#This Row],[TAG]],[3]!_INSTRUMENT_TAGS[TAG1],0)), "&lt;ERROR&gt;")</f>
        <v>FUEL RECEPTION HYDRAULIC UNIT 1, PUMP 3</v>
      </c>
      <c r="C150" s="281"/>
      <c r="D150" s="280" t="s">
        <v>1132</v>
      </c>
      <c r="E150" s="281"/>
      <c r="F150" s="280">
        <v>4009</v>
      </c>
      <c r="G150" s="280" t="str">
        <f>IFERROR( INDEX([3]!_PIDS[DESCRIPTION],  MATCH(_INSTRUMENTS[[#This Row],[PID]],[3]!_PIDS[PID],0)), "&lt;ERROR&gt;")</f>
        <v>FUEL RECEPTION</v>
      </c>
      <c r="H150" s="280" t="s">
        <v>2368</v>
      </c>
      <c r="I150" s="280" t="s">
        <v>2370</v>
      </c>
    </row>
    <row r="151" spans="1:9" hidden="1" x14ac:dyDescent="0.4">
      <c r="A151" s="280" t="s">
        <v>2593</v>
      </c>
      <c r="B151" s="280" t="str">
        <f>IFERROR( INDEX([3]!_INSTRUMENT_TAGS[LDESC],  MATCH(_INSTRUMENTS[[#This Row],[TAG]],[3]!_INSTRUMENT_TAGS[TAG1],0)), "&lt;ERROR&gt;")</f>
        <v>FUEL RECEPTION HYDRAULIC UNIT 1, PUMP 3 ISOLATOR</v>
      </c>
      <c r="C151" s="281"/>
      <c r="D151" s="280" t="s">
        <v>2587</v>
      </c>
      <c r="E151" s="281"/>
      <c r="F151" s="280">
        <v>4009</v>
      </c>
      <c r="G151" s="280" t="str">
        <f>IFERROR( INDEX([3]!_PIDS[DESCRIPTION],  MATCH(_INSTRUMENTS[[#This Row],[PID]],[3]!_PIDS[PID],0)), "&lt;ERROR&gt;")</f>
        <v>FUEL RECEPTION</v>
      </c>
      <c r="H151" s="280" t="s">
        <v>2368</v>
      </c>
      <c r="I151" s="280" t="s">
        <v>2370</v>
      </c>
    </row>
    <row r="152" spans="1:9" hidden="1" x14ac:dyDescent="0.4">
      <c r="A152" s="280" t="s">
        <v>2591</v>
      </c>
      <c r="B152" s="280" t="str">
        <f>IFERROR( INDEX([3]!_INSTRUMENT_TAGS[LDESC],  MATCH(_INSTRUMENTS[[#This Row],[TAG]],[3]!_INSTRUMENT_TAGS[TAG1],0)), "&lt;ERROR&gt;")</f>
        <v>FUEL RECEPTION HYDRAULIC UNIT 1, PUMP 3 LOCAL_MODE</v>
      </c>
      <c r="C152" s="281"/>
      <c r="D152" s="280" t="s">
        <v>2583</v>
      </c>
      <c r="E152" s="281"/>
      <c r="F152" s="280">
        <v>4009</v>
      </c>
      <c r="G152" s="280" t="str">
        <f>IFERROR( INDEX([3]!_PIDS[DESCRIPTION],  MATCH(_INSTRUMENTS[[#This Row],[PID]],[3]!_PIDS[PID],0)), "&lt;ERROR&gt;")</f>
        <v>FUEL RECEPTION</v>
      </c>
      <c r="H152" s="280" t="s">
        <v>2368</v>
      </c>
      <c r="I152" s="280" t="s">
        <v>2370</v>
      </c>
    </row>
    <row r="153" spans="1:9" hidden="1" x14ac:dyDescent="0.4">
      <c r="A153" s="280" t="s">
        <v>2592</v>
      </c>
      <c r="B153" s="280" t="str">
        <f>IFERROR( INDEX([3]!_INSTRUMENT_TAGS[LDESC],  MATCH(_INSTRUMENTS[[#This Row],[TAG]],[3]!_INSTRUMENT_TAGS[TAG1],0)), "&lt;ERROR&gt;")</f>
        <v>FUEL RECEPTION HYDRAULIC UNIT 1, PUMP 3 LOCAL_RUN</v>
      </c>
      <c r="C153" s="281"/>
      <c r="D153" s="280" t="s">
        <v>2585</v>
      </c>
      <c r="E153" s="281"/>
      <c r="F153" s="280">
        <v>4009</v>
      </c>
      <c r="G153" s="280" t="str">
        <f>IFERROR( INDEX([3]!_PIDS[DESCRIPTION],  MATCH(_INSTRUMENTS[[#This Row],[PID]],[3]!_PIDS[PID],0)), "&lt;ERROR&gt;")</f>
        <v>FUEL RECEPTION</v>
      </c>
      <c r="H153" s="280" t="s">
        <v>2368</v>
      </c>
      <c r="I153" s="280" t="s">
        <v>2370</v>
      </c>
    </row>
    <row r="154" spans="1:9" hidden="1" x14ac:dyDescent="0.4">
      <c r="A154" s="280" t="s">
        <v>1424</v>
      </c>
      <c r="B154" s="280" t="str">
        <f>IFERROR( INDEX([3]!_INSTRUMENT_TAGS[LDESC],  MATCH(_INSTRUMENTS[[#This Row],[TAG]],[3]!_INSTRUMENT_TAGS[TAG1],0)), "&lt;ERROR&gt;")</f>
        <v>DUST EXTRACTION FAN</v>
      </c>
      <c r="C154" s="281"/>
      <c r="D154" s="280" t="s">
        <v>1135</v>
      </c>
      <c r="E154" s="281"/>
      <c r="F154" s="280">
        <v>4009</v>
      </c>
      <c r="G154" s="280" t="str">
        <f>IFERROR( INDEX([3]!_PIDS[DESCRIPTION],  MATCH(_INSTRUMENTS[[#This Row],[PID]],[3]!_PIDS[PID],0)), "&lt;ERROR&gt;")</f>
        <v>FUEL RECEPTION</v>
      </c>
      <c r="H154" s="280" t="s">
        <v>2368</v>
      </c>
      <c r="I154" s="280" t="s">
        <v>2370</v>
      </c>
    </row>
    <row r="155" spans="1:9" hidden="1" x14ac:dyDescent="0.4">
      <c r="A155" s="280" t="s">
        <v>2663</v>
      </c>
      <c r="B155" s="280" t="str">
        <f>IFERROR( INDEX([3]!_INSTRUMENT_TAGS[LDESC],  MATCH(_INSTRUMENTS[[#This Row],[TAG]],[3]!_INSTRUMENT_TAGS[TAG1],0)), "&lt;ERROR&gt;")</f>
        <v>DUST EXTRACTION FAN ISOLATOR</v>
      </c>
      <c r="C155" s="281"/>
      <c r="D155" s="280" t="s">
        <v>2664</v>
      </c>
      <c r="E155" s="281"/>
      <c r="F155" s="280">
        <v>4009</v>
      </c>
      <c r="G155" s="280" t="str">
        <f>IFERROR( INDEX([3]!_PIDS[DESCRIPTION],  MATCH(_INSTRUMENTS[[#This Row],[PID]],[3]!_PIDS[PID],0)), "&lt;ERROR&gt;")</f>
        <v>FUEL RECEPTION</v>
      </c>
      <c r="H155" s="280" t="s">
        <v>2368</v>
      </c>
      <c r="I155" s="280" t="s">
        <v>2370</v>
      </c>
    </row>
    <row r="156" spans="1:9" hidden="1" x14ac:dyDescent="0.4">
      <c r="A156" s="280" t="s">
        <v>828</v>
      </c>
      <c r="B156" s="280" t="str">
        <f>IFERROR( INDEX([3]!_INSTRUMENT_TAGS[LDESC],  MATCH(_INSTRUMENTS[[#This Row],[TAG]],[3]!_INSTRUMENT_TAGS[TAG1],0)), "&lt;ERROR&gt;")</f>
        <v>SLEWING MOTOR FOR SCREW</v>
      </c>
      <c r="C156" s="281"/>
      <c r="D156" s="280" t="s">
        <v>1134</v>
      </c>
      <c r="E156" s="281"/>
      <c r="F156" s="280">
        <v>4010</v>
      </c>
      <c r="G156" s="280" t="str">
        <f>IFERROR( INDEX([3]!_PIDS[DESCRIPTION],  MATCH(_INSTRUMENTS[[#This Row],[PID]],[3]!_PIDS[PID],0)), "&lt;ERROR&gt;")</f>
        <v>FUEL FEED</v>
      </c>
      <c r="H156" s="280" t="s">
        <v>2368</v>
      </c>
      <c r="I156" s="280" t="s">
        <v>2369</v>
      </c>
    </row>
    <row r="157" spans="1:9" hidden="1" x14ac:dyDescent="0.4">
      <c r="A157" s="280" t="s">
        <v>2625</v>
      </c>
      <c r="B157" s="280" t="str">
        <f>IFERROR( INDEX([3]!_INSTRUMENT_TAGS[LDESC],  MATCH(_INSTRUMENTS[[#This Row],[TAG]],[3]!_INSTRUMENT_TAGS[TAG1],0)), "&lt;ERROR&gt;")</f>
        <v>SLEWING MOTOR FOR SCREW ISOLATOR</v>
      </c>
      <c r="C157" s="281"/>
      <c r="D157" s="280" t="s">
        <v>2601</v>
      </c>
      <c r="E157" s="281"/>
      <c r="F157" s="280">
        <v>4010</v>
      </c>
      <c r="G157" s="280" t="str">
        <f>IFERROR( INDEX([3]!_PIDS[DESCRIPTION],  MATCH(_INSTRUMENTS[[#This Row],[PID]],[3]!_PIDS[PID],0)), "&lt;ERROR&gt;")</f>
        <v>FUEL FEED</v>
      </c>
      <c r="H157" s="280" t="s">
        <v>2368</v>
      </c>
      <c r="I157" s="280" t="s">
        <v>2369</v>
      </c>
    </row>
    <row r="158" spans="1:9" hidden="1" x14ac:dyDescent="0.4">
      <c r="A158" s="280" t="s">
        <v>2622</v>
      </c>
      <c r="B158" s="280" t="str">
        <f>IFERROR( INDEX([3]!_INSTRUMENT_TAGS[LDESC],  MATCH(_INSTRUMENTS[[#This Row],[TAG]],[3]!_INSTRUMENT_TAGS[TAG1],0)), "&lt;ERROR&gt;")</f>
        <v>SLEWING MOTOR FOR SCREW LOCAL_MODE</v>
      </c>
      <c r="C158" s="281"/>
      <c r="D158" s="280" t="s">
        <v>2595</v>
      </c>
      <c r="E158" s="281"/>
      <c r="F158" s="280">
        <v>4010</v>
      </c>
      <c r="G158" s="280" t="str">
        <f>IFERROR( INDEX([3]!_PIDS[DESCRIPTION],  MATCH(_INSTRUMENTS[[#This Row],[PID]],[3]!_PIDS[PID],0)), "&lt;ERROR&gt;")</f>
        <v>FUEL FEED</v>
      </c>
      <c r="H158" s="280" t="s">
        <v>2368</v>
      </c>
      <c r="I158" s="280" t="s">
        <v>2369</v>
      </c>
    </row>
    <row r="159" spans="1:9" hidden="1" x14ac:dyDescent="0.4">
      <c r="A159" s="280" t="s">
        <v>2623</v>
      </c>
      <c r="B159" s="280" t="str">
        <f>IFERROR( INDEX([3]!_INSTRUMENT_TAGS[LDESC],  MATCH(_INSTRUMENTS[[#This Row],[TAG]],[3]!_INSTRUMENT_TAGS[TAG1],0)), "&lt;ERROR&gt;")</f>
        <v>SLEWING MOTOR FOR SCREW LOCAL_RUN_FWD</v>
      </c>
      <c r="C159" s="281"/>
      <c r="D159" s="280" t="s">
        <v>2597</v>
      </c>
      <c r="E159" s="281"/>
      <c r="F159" s="280">
        <v>4010</v>
      </c>
      <c r="G159" s="280" t="str">
        <f>IFERROR( INDEX([3]!_PIDS[DESCRIPTION],  MATCH(_INSTRUMENTS[[#This Row],[PID]],[3]!_PIDS[PID],0)), "&lt;ERROR&gt;")</f>
        <v>FUEL FEED</v>
      </c>
      <c r="H159" s="280" t="s">
        <v>2368</v>
      </c>
      <c r="I159" s="280" t="s">
        <v>2369</v>
      </c>
    </row>
    <row r="160" spans="1:9" hidden="1" x14ac:dyDescent="0.4">
      <c r="A160" s="280" t="s">
        <v>2624</v>
      </c>
      <c r="B160" s="280" t="str">
        <f>IFERROR( INDEX([3]!_INSTRUMENT_TAGS[LDESC],  MATCH(_INSTRUMENTS[[#This Row],[TAG]],[3]!_INSTRUMENT_TAGS[TAG1],0)), "&lt;ERROR&gt;")</f>
        <v>SLEWING MOTOR FOR SCREW LOCAL_RUN_REV</v>
      </c>
      <c r="C160" s="281"/>
      <c r="D160" s="280" t="s">
        <v>2599</v>
      </c>
      <c r="E160" s="281"/>
      <c r="F160" s="280">
        <v>4010</v>
      </c>
      <c r="G160" s="280" t="str">
        <f>IFERROR( INDEX([3]!_PIDS[DESCRIPTION],  MATCH(_INSTRUMENTS[[#This Row],[PID]],[3]!_PIDS[PID],0)), "&lt;ERROR&gt;")</f>
        <v>FUEL FEED</v>
      </c>
      <c r="H160" s="280" t="s">
        <v>2368</v>
      </c>
      <c r="I160" s="280" t="s">
        <v>2369</v>
      </c>
    </row>
    <row r="161" spans="1:9" hidden="1" x14ac:dyDescent="0.4">
      <c r="A161" s="280" t="s">
        <v>1462</v>
      </c>
      <c r="B161" s="280" t="str">
        <f>IFERROR( INDEX([3]!_INSTRUMENT_TAGS[LDESC],  MATCH(_INSTRUMENTS[[#This Row],[TAG]],[3]!_INSTRUMENT_TAGS[TAG1],0)), "&lt;ERROR&gt;")</f>
        <v>FUEL SILO DUST FILTER FAN</v>
      </c>
      <c r="C161" s="281"/>
      <c r="D161" s="280" t="s">
        <v>1135</v>
      </c>
      <c r="E161" s="281"/>
      <c r="F161" s="280">
        <v>4010</v>
      </c>
      <c r="G161" s="280" t="str">
        <f>IFERROR( INDEX([3]!_PIDS[DESCRIPTION],  MATCH(_INSTRUMENTS[[#This Row],[PID]],[3]!_PIDS[PID],0)), "&lt;ERROR&gt;")</f>
        <v>FUEL FEED</v>
      </c>
      <c r="H161" s="280" t="s">
        <v>2368</v>
      </c>
      <c r="I161" s="280" t="s">
        <v>2369</v>
      </c>
    </row>
    <row r="162" spans="1:9" hidden="1" x14ac:dyDescent="0.4">
      <c r="A162" s="280" t="s">
        <v>2666</v>
      </c>
      <c r="B162" s="280" t="str">
        <f>IFERROR( INDEX([3]!_INSTRUMENT_TAGS[LDESC],  MATCH(_INSTRUMENTS[[#This Row],[TAG]],[3]!_INSTRUMENT_TAGS[TAG1],0)), "&lt;ERROR&gt;")</f>
        <v>FUEL SILO DUST FILTER FAN ISOLATOR</v>
      </c>
      <c r="C162" s="281"/>
      <c r="D162" s="280" t="s">
        <v>2664</v>
      </c>
      <c r="E162" s="281"/>
      <c r="F162" s="280">
        <v>4010</v>
      </c>
      <c r="G162" s="280" t="str">
        <f>IFERROR( INDEX([3]!_PIDS[DESCRIPTION],  MATCH(_INSTRUMENTS[[#This Row],[PID]],[3]!_PIDS[PID],0)), "&lt;ERROR&gt;")</f>
        <v>FUEL FEED</v>
      </c>
      <c r="H162" s="280" t="s">
        <v>2368</v>
      </c>
      <c r="I162" s="280" t="s">
        <v>2369</v>
      </c>
    </row>
    <row r="163" spans="1:9" hidden="1" x14ac:dyDescent="0.4">
      <c r="A163" s="280" t="s">
        <v>1463</v>
      </c>
      <c r="B163" s="280" t="str">
        <f>IFERROR( INDEX([3]!_INSTRUMENT_TAGS[LDESC],  MATCH(_INSTRUMENTS[[#This Row],[TAG]],[3]!_INSTRUMENT_TAGS[TAG1],0)), "&lt;ERROR&gt;")</f>
        <v>ROTATING FUEL SPREADER</v>
      </c>
      <c r="C163" s="281"/>
      <c r="D163" s="280" t="s">
        <v>1137</v>
      </c>
      <c r="E163" s="281"/>
      <c r="F163" s="280">
        <v>4010</v>
      </c>
      <c r="G163" s="280" t="str">
        <f>IFERROR( INDEX([3]!_PIDS[DESCRIPTION],  MATCH(_INSTRUMENTS[[#This Row],[PID]],[3]!_PIDS[PID],0)), "&lt;ERROR&gt;")</f>
        <v>FUEL FEED</v>
      </c>
      <c r="H163" s="280" t="s">
        <v>2368</v>
      </c>
      <c r="I163" s="280" t="s">
        <v>2369</v>
      </c>
    </row>
    <row r="164" spans="1:9" hidden="1" x14ac:dyDescent="0.4">
      <c r="A164" s="280" t="s">
        <v>2697</v>
      </c>
      <c r="B164" s="280" t="str">
        <f>IFERROR( INDEX([3]!_INSTRUMENT_TAGS[LDESC],  MATCH(_INSTRUMENTS[[#This Row],[TAG]],[3]!_INSTRUMENT_TAGS[TAG1],0)), "&lt;ERROR&gt;")</f>
        <v>ROTATING FUEL SPREADER ISOLATOR</v>
      </c>
      <c r="C164" s="281"/>
      <c r="D164" s="280" t="s">
        <v>2694</v>
      </c>
      <c r="E164" s="281"/>
      <c r="F164" s="280">
        <v>4010</v>
      </c>
      <c r="G164" s="280" t="str">
        <f>IFERROR( INDEX([3]!_PIDS[DESCRIPTION],  MATCH(_INSTRUMENTS[[#This Row],[PID]],[3]!_PIDS[PID],0)), "&lt;ERROR&gt;")</f>
        <v>FUEL FEED</v>
      </c>
      <c r="H164" s="280" t="s">
        <v>2368</v>
      </c>
      <c r="I164" s="280" t="s">
        <v>2369</v>
      </c>
    </row>
    <row r="165" spans="1:9" hidden="1" x14ac:dyDescent="0.4">
      <c r="A165" s="280" t="s">
        <v>2695</v>
      </c>
      <c r="B165" s="280" t="str">
        <f>IFERROR( INDEX([3]!_INSTRUMENT_TAGS[LDESC],  MATCH(_INSTRUMENTS[[#This Row],[TAG]],[3]!_INSTRUMENT_TAGS[TAG1],0)), "&lt;ERROR&gt;")</f>
        <v>ROTATING FUEL SPREADER LOCAL_MODE</v>
      </c>
      <c r="C165" s="281"/>
      <c r="D165" s="280" t="s">
        <v>2690</v>
      </c>
      <c r="E165" s="281"/>
      <c r="F165" s="280">
        <v>4010</v>
      </c>
      <c r="G165" s="280" t="str">
        <f>IFERROR( INDEX([3]!_PIDS[DESCRIPTION],  MATCH(_INSTRUMENTS[[#This Row],[PID]],[3]!_PIDS[PID],0)), "&lt;ERROR&gt;")</f>
        <v>FUEL FEED</v>
      </c>
      <c r="H165" s="280" t="s">
        <v>2368</v>
      </c>
      <c r="I165" s="280" t="s">
        <v>2369</v>
      </c>
    </row>
    <row r="166" spans="1:9" hidden="1" x14ac:dyDescent="0.4">
      <c r="A166" s="280" t="s">
        <v>2696</v>
      </c>
      <c r="B166" s="280" t="str">
        <f>IFERROR( INDEX([3]!_INSTRUMENT_TAGS[LDESC],  MATCH(_INSTRUMENTS[[#This Row],[TAG]],[3]!_INSTRUMENT_TAGS[TAG1],0)), "&lt;ERROR&gt;")</f>
        <v>ROTATING FUEL SPREADER LOCAL_RUN</v>
      </c>
      <c r="C166" s="281"/>
      <c r="D166" s="280" t="s">
        <v>2692</v>
      </c>
      <c r="E166" s="281"/>
      <c r="F166" s="280">
        <v>4010</v>
      </c>
      <c r="G166" s="280" t="str">
        <f>IFERROR( INDEX([3]!_PIDS[DESCRIPTION],  MATCH(_INSTRUMENTS[[#This Row],[PID]],[3]!_PIDS[PID],0)), "&lt;ERROR&gt;")</f>
        <v>FUEL FEED</v>
      </c>
      <c r="H166" s="280" t="s">
        <v>2368</v>
      </c>
      <c r="I166" s="280" t="s">
        <v>2369</v>
      </c>
    </row>
    <row r="167" spans="1:9" hidden="1" x14ac:dyDescent="0.4">
      <c r="A167" s="280" t="s">
        <v>1478</v>
      </c>
      <c r="B167" s="280" t="str">
        <f>IFERROR( INDEX([3]!_INSTRUMENT_TAGS[LDESC],  MATCH(_INSTRUMENTS[[#This Row],[TAG]],[3]!_INSTRUMENT_TAGS[TAG1],0)), "&lt;ERROR&gt;")</f>
        <v>COOLING FAN FUEL FEEDING SCREW 1</v>
      </c>
      <c r="C167" s="281"/>
      <c r="D167" s="280" t="s">
        <v>1138</v>
      </c>
      <c r="E167" s="281"/>
      <c r="F167" s="280">
        <v>4010</v>
      </c>
      <c r="G167" s="280" t="str">
        <f>IFERROR( INDEX([3]!_PIDS[DESCRIPTION],  MATCH(_INSTRUMENTS[[#This Row],[PID]],[3]!_PIDS[PID],0)), "&lt;ERROR&gt;")</f>
        <v>FUEL FEED</v>
      </c>
      <c r="H167" s="280" t="s">
        <v>2642</v>
      </c>
      <c r="I167" s="280" t="s">
        <v>2444</v>
      </c>
    </row>
    <row r="168" spans="1:9" hidden="1" x14ac:dyDescent="0.4">
      <c r="A168" s="280" t="s">
        <v>2656</v>
      </c>
      <c r="B168" s="280" t="str">
        <f>IFERROR( INDEX([3]!_INSTRUMENT_TAGS[LDESC],  MATCH(_INSTRUMENTS[[#This Row],[TAG]],[3]!_INSTRUMENT_TAGS[TAG1],0)), "&lt;ERROR&gt;")</f>
        <v>COOLING FAN FUEL FEEDING SCREW 1 FAULT</v>
      </c>
      <c r="C168" s="281"/>
      <c r="D168" s="280" t="s">
        <v>2646</v>
      </c>
      <c r="E168" s="281"/>
      <c r="F168" s="280">
        <v>4010</v>
      </c>
      <c r="G168" s="280" t="str">
        <f>IFERROR( INDEX([3]!_PIDS[DESCRIPTION],  MATCH(_INSTRUMENTS[[#This Row],[PID]],[3]!_PIDS[PID],0)), "&lt;ERROR&gt;")</f>
        <v>FUEL FEED</v>
      </c>
      <c r="H168" s="280" t="s">
        <v>2642</v>
      </c>
      <c r="I168" s="280" t="s">
        <v>2444</v>
      </c>
    </row>
    <row r="169" spans="1:9" hidden="1" x14ac:dyDescent="0.4">
      <c r="A169" s="280" t="s">
        <v>2658</v>
      </c>
      <c r="B169" s="280" t="str">
        <f>IFERROR( INDEX([3]!_INSTRUMENT_TAGS[LDESC],  MATCH(_INSTRUMENTS[[#This Row],[TAG]],[3]!_INSTRUMENT_TAGS[TAG1],0)), "&lt;ERROR&gt;")</f>
        <v>COOLING FAN FUEL FEEDING SCREW 1 ISOLATOR</v>
      </c>
      <c r="C169" s="281"/>
      <c r="D169" s="280" t="s">
        <v>2650</v>
      </c>
      <c r="E169" s="281"/>
      <c r="F169" s="280">
        <v>4010</v>
      </c>
      <c r="G169" s="280" t="str">
        <f>IFERROR( INDEX([3]!_PIDS[DESCRIPTION],  MATCH(_INSTRUMENTS[[#This Row],[PID]],[3]!_PIDS[PID],0)), "&lt;ERROR&gt;")</f>
        <v>FUEL FEED</v>
      </c>
      <c r="H169" s="280" t="s">
        <v>2368</v>
      </c>
      <c r="I169" s="280" t="s">
        <v>2369</v>
      </c>
    </row>
    <row r="170" spans="1:9" hidden="1" x14ac:dyDescent="0.4">
      <c r="A170" s="280" t="s">
        <v>2657</v>
      </c>
      <c r="B170" s="280" t="str">
        <f>IFERROR( INDEX([3]!_INSTRUMENT_TAGS[LDESC],  MATCH(_INSTRUMENTS[[#This Row],[TAG]],[3]!_INSTRUMENT_TAGS[TAG1],0)), "&lt;ERROR&gt;")</f>
        <v>COOLING FAN FUEL FEEDING SCREW 1 RUN</v>
      </c>
      <c r="C170" s="281"/>
      <c r="D170" s="280" t="s">
        <v>2648</v>
      </c>
      <c r="E170" s="281"/>
      <c r="F170" s="280">
        <v>4010</v>
      </c>
      <c r="G170" s="280" t="str">
        <f>IFERROR( INDEX([3]!_PIDS[DESCRIPTION],  MATCH(_INSTRUMENTS[[#This Row],[PID]],[3]!_PIDS[PID],0)), "&lt;ERROR&gt;")</f>
        <v>FUEL FEED</v>
      </c>
      <c r="H170" s="280" t="s">
        <v>2642</v>
      </c>
      <c r="I170" s="280" t="s">
        <v>2444</v>
      </c>
    </row>
    <row r="171" spans="1:9" hidden="1" x14ac:dyDescent="0.4">
      <c r="A171" s="280" t="s">
        <v>2655</v>
      </c>
      <c r="B171" s="280" t="str">
        <f>IFERROR( INDEX([3]!_INSTRUMENT_TAGS[LDESC],  MATCH(_INSTRUMENTS[[#This Row],[TAG]],[3]!_INSTRUMENT_TAGS[TAG1],0)), "&lt;ERROR&gt;")</f>
        <v>COOLING FAN FUEL FEEDING SCREW 1 RUNNING</v>
      </c>
      <c r="C171" s="281"/>
      <c r="D171" s="280" t="s">
        <v>2644</v>
      </c>
      <c r="E171" s="281"/>
      <c r="F171" s="280">
        <v>4010</v>
      </c>
      <c r="G171" s="280" t="str">
        <f>IFERROR( INDEX([3]!_PIDS[DESCRIPTION],  MATCH(_INSTRUMENTS[[#This Row],[PID]],[3]!_PIDS[PID],0)), "&lt;ERROR&gt;")</f>
        <v>FUEL FEED</v>
      </c>
      <c r="H171" s="280" t="s">
        <v>2642</v>
      </c>
      <c r="I171" s="280" t="s">
        <v>2444</v>
      </c>
    </row>
    <row r="172" spans="1:9" hidden="1" x14ac:dyDescent="0.4">
      <c r="A172" s="280" t="s">
        <v>1469</v>
      </c>
      <c r="B172" s="280" t="str">
        <f>IFERROR( INDEX([3]!_INSTRUMENT_TAGS[LDESC],  MATCH(_INSTRUMENTS[[#This Row],[TAG]],[3]!_INSTRUMENT_TAGS[TAG1],0)), "&lt;ERROR&gt;")</f>
        <v>LUBRICATION UNIT</v>
      </c>
      <c r="C172" s="281"/>
      <c r="D172" s="280" t="s">
        <v>1138</v>
      </c>
      <c r="E172" s="281"/>
      <c r="F172" s="280">
        <v>4010</v>
      </c>
      <c r="G172" s="280" t="str">
        <f>IFERROR( INDEX([3]!_PIDS[DESCRIPTION],  MATCH(_INSTRUMENTS[[#This Row],[PID]],[3]!_PIDS[PID],0)), "&lt;ERROR&gt;")</f>
        <v>FUEL FEED</v>
      </c>
      <c r="H172" s="280" t="s">
        <v>2642</v>
      </c>
      <c r="I172" s="280" t="s">
        <v>2444</v>
      </c>
    </row>
    <row r="173" spans="1:9" hidden="1" x14ac:dyDescent="0.4">
      <c r="A173" s="280" t="s">
        <v>2652</v>
      </c>
      <c r="B173" s="280" t="str">
        <f>IFERROR( INDEX([3]!_INSTRUMENT_TAGS[LDESC],  MATCH(_INSTRUMENTS[[#This Row],[TAG]],[3]!_INSTRUMENT_TAGS[TAG1],0)), "&lt;ERROR&gt;")</f>
        <v>LUBRICATION UNIT FAULT</v>
      </c>
      <c r="C173" s="281"/>
      <c r="D173" s="280" t="s">
        <v>2646</v>
      </c>
      <c r="E173" s="281"/>
      <c r="F173" s="280">
        <v>4010</v>
      </c>
      <c r="G173" s="280" t="str">
        <f>IFERROR( INDEX([3]!_PIDS[DESCRIPTION],  MATCH(_INSTRUMENTS[[#This Row],[PID]],[3]!_PIDS[PID],0)), "&lt;ERROR&gt;")</f>
        <v>FUEL FEED</v>
      </c>
      <c r="H173" s="280" t="s">
        <v>2642</v>
      </c>
      <c r="I173" s="280" t="s">
        <v>2444</v>
      </c>
    </row>
    <row r="174" spans="1:9" hidden="1" x14ac:dyDescent="0.4">
      <c r="A174" s="280" t="s">
        <v>2654</v>
      </c>
      <c r="B174" s="280" t="str">
        <f>IFERROR( INDEX([3]!_INSTRUMENT_TAGS[LDESC],  MATCH(_INSTRUMENTS[[#This Row],[TAG]],[3]!_INSTRUMENT_TAGS[TAG1],0)), "&lt;ERROR&gt;")</f>
        <v>LUBRICATION UNIT ISOLATOR</v>
      </c>
      <c r="C174" s="281"/>
      <c r="D174" s="280" t="s">
        <v>2650</v>
      </c>
      <c r="E174" s="281"/>
      <c r="F174" s="280">
        <v>4010</v>
      </c>
      <c r="G174" s="280" t="str">
        <f>IFERROR( INDEX([3]!_PIDS[DESCRIPTION],  MATCH(_INSTRUMENTS[[#This Row],[PID]],[3]!_PIDS[PID],0)), "&lt;ERROR&gt;")</f>
        <v>FUEL FEED</v>
      </c>
      <c r="H174" s="280" t="s">
        <v>2368</v>
      </c>
      <c r="I174" s="280" t="s">
        <v>2369</v>
      </c>
    </row>
    <row r="175" spans="1:9" hidden="1" x14ac:dyDescent="0.4">
      <c r="A175" s="280" t="s">
        <v>2653</v>
      </c>
      <c r="B175" s="280" t="str">
        <f>IFERROR( INDEX([3]!_INSTRUMENT_TAGS[LDESC],  MATCH(_INSTRUMENTS[[#This Row],[TAG]],[3]!_INSTRUMENT_TAGS[TAG1],0)), "&lt;ERROR&gt;")</f>
        <v>LUBRICATION UNIT RUN</v>
      </c>
      <c r="C175" s="281"/>
      <c r="D175" s="280" t="s">
        <v>2648</v>
      </c>
      <c r="E175" s="281"/>
      <c r="F175" s="280">
        <v>4010</v>
      </c>
      <c r="G175" s="280" t="str">
        <f>IFERROR( INDEX([3]!_PIDS[DESCRIPTION],  MATCH(_INSTRUMENTS[[#This Row],[PID]],[3]!_PIDS[PID],0)), "&lt;ERROR&gt;")</f>
        <v>FUEL FEED</v>
      </c>
      <c r="H175" s="280" t="s">
        <v>2642</v>
      </c>
      <c r="I175" s="280" t="s">
        <v>2444</v>
      </c>
    </row>
    <row r="176" spans="1:9" hidden="1" x14ac:dyDescent="0.4">
      <c r="A176" s="280" t="s">
        <v>2651</v>
      </c>
      <c r="B176" s="280" t="str">
        <f>IFERROR( INDEX([3]!_INSTRUMENT_TAGS[LDESC],  MATCH(_INSTRUMENTS[[#This Row],[TAG]],[3]!_INSTRUMENT_TAGS[TAG1],0)), "&lt;ERROR&gt;")</f>
        <v>LUBRICATION UNIT RUNNING</v>
      </c>
      <c r="C176" s="281"/>
      <c r="D176" s="280" t="s">
        <v>2644</v>
      </c>
      <c r="E176" s="281"/>
      <c r="F176" s="280">
        <v>4010</v>
      </c>
      <c r="G176" s="280" t="str">
        <f>IFERROR( INDEX([3]!_PIDS[DESCRIPTION],  MATCH(_INSTRUMENTS[[#This Row],[PID]],[3]!_PIDS[PID],0)), "&lt;ERROR&gt;")</f>
        <v>FUEL FEED</v>
      </c>
      <c r="H176" s="280" t="s">
        <v>2642</v>
      </c>
      <c r="I176" s="280" t="s">
        <v>2444</v>
      </c>
    </row>
    <row r="177" spans="1:9" hidden="1" x14ac:dyDescent="0.4">
      <c r="A177" s="280" t="s">
        <v>1480</v>
      </c>
      <c r="B177" s="280" t="str">
        <f>IFERROR( INDEX([3]!_INSTRUMENT_TAGS[LDESC],  MATCH(_INSTRUMENTS[[#This Row],[TAG]],[3]!_INSTRUMENT_TAGS[TAG1],0)), "&lt;ERROR&gt;")</f>
        <v>COOLING FAN FUEL FEEDING SCREW 2</v>
      </c>
      <c r="C177" s="281"/>
      <c r="D177" s="280" t="s">
        <v>1138</v>
      </c>
      <c r="E177" s="281"/>
      <c r="F177" s="280">
        <v>4010</v>
      </c>
      <c r="G177" s="280" t="str">
        <f>IFERROR( INDEX([3]!_PIDS[DESCRIPTION],  MATCH(_INSTRUMENTS[[#This Row],[PID]],[3]!_PIDS[PID],0)), "&lt;ERROR&gt;")</f>
        <v>FUEL FEED</v>
      </c>
      <c r="H177" s="280" t="s">
        <v>2642</v>
      </c>
      <c r="I177" s="280" t="s">
        <v>2444</v>
      </c>
    </row>
    <row r="178" spans="1:9" hidden="1" x14ac:dyDescent="0.4">
      <c r="A178" s="280" t="s">
        <v>2660</v>
      </c>
      <c r="B178" s="280" t="str">
        <f>IFERROR( INDEX([3]!_INSTRUMENT_TAGS[LDESC],  MATCH(_INSTRUMENTS[[#This Row],[TAG]],[3]!_INSTRUMENT_TAGS[TAG1],0)), "&lt;ERROR&gt;")</f>
        <v>COOLING FAN FUEL FEEDING SCREW 2 FAULT</v>
      </c>
      <c r="C178" s="281"/>
      <c r="D178" s="280" t="s">
        <v>2646</v>
      </c>
      <c r="E178" s="281"/>
      <c r="F178" s="280">
        <v>4010</v>
      </c>
      <c r="G178" s="280" t="str">
        <f>IFERROR( INDEX([3]!_PIDS[DESCRIPTION],  MATCH(_INSTRUMENTS[[#This Row],[PID]],[3]!_PIDS[PID],0)), "&lt;ERROR&gt;")</f>
        <v>FUEL FEED</v>
      </c>
      <c r="H178" s="280" t="s">
        <v>2642</v>
      </c>
      <c r="I178" s="280" t="s">
        <v>2444</v>
      </c>
    </row>
    <row r="179" spans="1:9" hidden="1" x14ac:dyDescent="0.4">
      <c r="A179" s="280" t="s">
        <v>2662</v>
      </c>
      <c r="B179" s="280" t="str">
        <f>IFERROR( INDEX([3]!_INSTRUMENT_TAGS[LDESC],  MATCH(_INSTRUMENTS[[#This Row],[TAG]],[3]!_INSTRUMENT_TAGS[TAG1],0)), "&lt;ERROR&gt;")</f>
        <v>COOLING FAN FUEL FEEDING SCREW 2 ISOLATOR</v>
      </c>
      <c r="C179" s="281"/>
      <c r="D179" s="280" t="s">
        <v>2650</v>
      </c>
      <c r="E179" s="281"/>
      <c r="F179" s="280">
        <v>4010</v>
      </c>
      <c r="G179" s="280" t="str">
        <f>IFERROR( INDEX([3]!_PIDS[DESCRIPTION],  MATCH(_INSTRUMENTS[[#This Row],[PID]],[3]!_PIDS[PID],0)), "&lt;ERROR&gt;")</f>
        <v>FUEL FEED</v>
      </c>
      <c r="H179" s="280" t="s">
        <v>2368</v>
      </c>
      <c r="I179" s="280" t="s">
        <v>2369</v>
      </c>
    </row>
    <row r="180" spans="1:9" hidden="1" x14ac:dyDescent="0.4">
      <c r="A180" s="280" t="s">
        <v>2661</v>
      </c>
      <c r="B180" s="280" t="str">
        <f>IFERROR( INDEX([3]!_INSTRUMENT_TAGS[LDESC],  MATCH(_INSTRUMENTS[[#This Row],[TAG]],[3]!_INSTRUMENT_TAGS[TAG1],0)), "&lt;ERROR&gt;")</f>
        <v>COOLING FAN FUEL FEEDING SCREW 2 RUN</v>
      </c>
      <c r="C180" s="281"/>
      <c r="D180" s="280" t="s">
        <v>2648</v>
      </c>
      <c r="E180" s="281"/>
      <c r="F180" s="280">
        <v>4010</v>
      </c>
      <c r="G180" s="280" t="str">
        <f>IFERROR( INDEX([3]!_PIDS[DESCRIPTION],  MATCH(_INSTRUMENTS[[#This Row],[PID]],[3]!_PIDS[PID],0)), "&lt;ERROR&gt;")</f>
        <v>FUEL FEED</v>
      </c>
      <c r="H180" s="280" t="s">
        <v>2642</v>
      </c>
      <c r="I180" s="280" t="s">
        <v>2444</v>
      </c>
    </row>
    <row r="181" spans="1:9" hidden="1" x14ac:dyDescent="0.4">
      <c r="A181" s="280" t="s">
        <v>2659</v>
      </c>
      <c r="B181" s="280" t="str">
        <f>IFERROR( INDEX([3]!_INSTRUMENT_TAGS[LDESC],  MATCH(_INSTRUMENTS[[#This Row],[TAG]],[3]!_INSTRUMENT_TAGS[TAG1],0)), "&lt;ERROR&gt;")</f>
        <v>COOLING FAN FUEL FEEDING SCREW 2 RUNNING</v>
      </c>
      <c r="C181" s="281"/>
      <c r="D181" s="280" t="s">
        <v>2644</v>
      </c>
      <c r="E181" s="281"/>
      <c r="F181" s="280">
        <v>4010</v>
      </c>
      <c r="G181" s="280" t="str">
        <f>IFERROR( INDEX([3]!_PIDS[DESCRIPTION],  MATCH(_INSTRUMENTS[[#This Row],[PID]],[3]!_PIDS[PID],0)), "&lt;ERROR&gt;")</f>
        <v>FUEL FEED</v>
      </c>
      <c r="H181" s="280" t="s">
        <v>2642</v>
      </c>
      <c r="I181" s="280" t="s">
        <v>2444</v>
      </c>
    </row>
    <row r="182" spans="1:9" hidden="1" x14ac:dyDescent="0.4">
      <c r="A182" s="280" t="s">
        <v>1482</v>
      </c>
      <c r="B182" s="280" t="str">
        <f>IFERROR( INDEX([3]!_INSTRUMENT_TAGS[LDESC],  MATCH(_INSTRUMENTS[[#This Row],[TAG]],[3]!_INSTRUMENT_TAGS[TAG1],0)), "&lt;ERROR&gt;")</f>
        <v>FUEL FEEDING ROTARY VALVE 2</v>
      </c>
      <c r="C182" s="281"/>
      <c r="D182" s="280" t="s">
        <v>1133</v>
      </c>
      <c r="E182" s="281"/>
      <c r="F182" s="280">
        <v>4010</v>
      </c>
      <c r="G182" s="280" t="str">
        <f>IFERROR( INDEX([3]!_PIDS[DESCRIPTION],  MATCH(_INSTRUMENTS[[#This Row],[PID]],[3]!_PIDS[PID],0)), "&lt;ERROR&gt;")</f>
        <v>FUEL FEED</v>
      </c>
      <c r="H182" s="280" t="s">
        <v>2368</v>
      </c>
      <c r="I182" s="280" t="s">
        <v>2369</v>
      </c>
    </row>
    <row r="183" spans="1:9" hidden="1" x14ac:dyDescent="0.4">
      <c r="A183" s="280" t="s">
        <v>2738</v>
      </c>
      <c r="B183" s="280" t="str">
        <f>IFERROR( INDEX([3]!_INSTRUMENT_TAGS[LDESC],  MATCH(_INSTRUMENTS[[#This Row],[TAG]],[3]!_INSTRUMENT_TAGS[TAG1],0)), "&lt;ERROR&gt;")</f>
        <v>FUEL FEEDING ROTARY VALVE 2 ISOLATOR</v>
      </c>
      <c r="C183" s="281"/>
      <c r="D183" s="280" t="s">
        <v>2718</v>
      </c>
      <c r="E183" s="281"/>
      <c r="F183" s="280">
        <v>4010</v>
      </c>
      <c r="G183" s="280" t="str">
        <f>IFERROR( INDEX([3]!_PIDS[DESCRIPTION],  MATCH(_INSTRUMENTS[[#This Row],[PID]],[3]!_PIDS[PID],0)), "&lt;ERROR&gt;")</f>
        <v>FUEL FEED</v>
      </c>
      <c r="H183" s="280" t="s">
        <v>2368</v>
      </c>
      <c r="I183" s="280" t="s">
        <v>2369</v>
      </c>
    </row>
    <row r="184" spans="1:9" hidden="1" x14ac:dyDescent="0.4">
      <c r="A184" s="280" t="s">
        <v>2735</v>
      </c>
      <c r="B184" s="280" t="str">
        <f>IFERROR( INDEX([3]!_INSTRUMENT_TAGS[LDESC],  MATCH(_INSTRUMENTS[[#This Row],[TAG]],[3]!_INSTRUMENT_TAGS[TAG1],0)), "&lt;ERROR&gt;")</f>
        <v>FUEL FEEDING ROTARY VALVE 2 LOCAL_MODE</v>
      </c>
      <c r="C184" s="281"/>
      <c r="D184" s="280" t="s">
        <v>2712</v>
      </c>
      <c r="E184" s="281"/>
      <c r="F184" s="280">
        <v>4010</v>
      </c>
      <c r="G184" s="280" t="str">
        <f>IFERROR( INDEX([3]!_PIDS[DESCRIPTION],  MATCH(_INSTRUMENTS[[#This Row],[PID]],[3]!_PIDS[PID],0)), "&lt;ERROR&gt;")</f>
        <v>FUEL FEED</v>
      </c>
      <c r="H184" s="280" t="s">
        <v>2368</v>
      </c>
      <c r="I184" s="280" t="s">
        <v>2369</v>
      </c>
    </row>
    <row r="185" spans="1:9" hidden="1" x14ac:dyDescent="0.4">
      <c r="A185" s="280" t="s">
        <v>2736</v>
      </c>
      <c r="B185" s="280" t="str">
        <f>IFERROR( INDEX([3]!_INSTRUMENT_TAGS[LDESC],  MATCH(_INSTRUMENTS[[#This Row],[TAG]],[3]!_INSTRUMENT_TAGS[TAG1],0)), "&lt;ERROR&gt;")</f>
        <v>FUEL FEEDING ROTARY VALVE 2 LOCAL_RUN_ FWD</v>
      </c>
      <c r="C185" s="281"/>
      <c r="D185" s="280" t="s">
        <v>2714</v>
      </c>
      <c r="E185" s="281"/>
      <c r="F185" s="280">
        <v>4010</v>
      </c>
      <c r="G185" s="280" t="str">
        <f>IFERROR( INDEX([3]!_PIDS[DESCRIPTION],  MATCH(_INSTRUMENTS[[#This Row],[PID]],[3]!_PIDS[PID],0)), "&lt;ERROR&gt;")</f>
        <v>FUEL FEED</v>
      </c>
      <c r="H185" s="280" t="s">
        <v>2368</v>
      </c>
      <c r="I185" s="280" t="s">
        <v>2369</v>
      </c>
    </row>
    <row r="186" spans="1:9" hidden="1" x14ac:dyDescent="0.4">
      <c r="A186" s="280" t="s">
        <v>2737</v>
      </c>
      <c r="B186" s="280" t="str">
        <f>IFERROR( INDEX([3]!_INSTRUMENT_TAGS[LDESC],  MATCH(_INSTRUMENTS[[#This Row],[TAG]],[3]!_INSTRUMENT_TAGS[TAG1],0)), "&lt;ERROR&gt;")</f>
        <v>FUEL FEEDING ROTARY VALVE 2 LOCAL_RUN_ REV</v>
      </c>
      <c r="C186" s="281"/>
      <c r="D186" s="280" t="s">
        <v>2716</v>
      </c>
      <c r="E186" s="281"/>
      <c r="F186" s="280">
        <v>4010</v>
      </c>
      <c r="G186" s="280" t="str">
        <f>IFERROR( INDEX([3]!_PIDS[DESCRIPTION],  MATCH(_INSTRUMENTS[[#This Row],[PID]],[3]!_PIDS[PID],0)), "&lt;ERROR&gt;")</f>
        <v>FUEL FEED</v>
      </c>
      <c r="H186" s="280" t="s">
        <v>2368</v>
      </c>
      <c r="I186" s="280" t="s">
        <v>2369</v>
      </c>
    </row>
    <row r="187" spans="1:9" hidden="1" x14ac:dyDescent="0.4">
      <c r="A187" s="280" t="s">
        <v>1481</v>
      </c>
      <c r="B187" s="280" t="str">
        <f>IFERROR( INDEX([3]!_INSTRUMENT_TAGS[LDESC],  MATCH(_INSTRUMENTS[[#This Row],[TAG]],[3]!_INSTRUMENT_TAGS[TAG1],0)), "&lt;ERROR&gt;")</f>
        <v>FUEL FEEDING ROTARY VALVE 1</v>
      </c>
      <c r="C187" s="281"/>
      <c r="D187" s="280" t="s">
        <v>1133</v>
      </c>
      <c r="E187" s="281"/>
      <c r="F187" s="280">
        <v>4010</v>
      </c>
      <c r="G187" s="280" t="str">
        <f>IFERROR( INDEX([3]!_PIDS[DESCRIPTION],  MATCH(_INSTRUMENTS[[#This Row],[PID]],[3]!_PIDS[PID],0)), "&lt;ERROR&gt;")</f>
        <v>FUEL FEED</v>
      </c>
      <c r="H187" s="280" t="s">
        <v>2368</v>
      </c>
      <c r="I187" s="280" t="s">
        <v>2369</v>
      </c>
    </row>
    <row r="188" spans="1:9" hidden="1" x14ac:dyDescent="0.4">
      <c r="A188" s="280" t="s">
        <v>2734</v>
      </c>
      <c r="B188" s="280" t="str">
        <f>IFERROR( INDEX([3]!_INSTRUMENT_TAGS[LDESC],  MATCH(_INSTRUMENTS[[#This Row],[TAG]],[3]!_INSTRUMENT_TAGS[TAG1],0)), "&lt;ERROR&gt;")</f>
        <v>FUEL FEEDING ROTARY VALVE 1 ISOLATOR</v>
      </c>
      <c r="C188" s="281"/>
      <c r="D188" s="280" t="s">
        <v>2718</v>
      </c>
      <c r="E188" s="281"/>
      <c r="F188" s="280">
        <v>4010</v>
      </c>
      <c r="G188" s="280" t="str">
        <f>IFERROR( INDEX([3]!_PIDS[DESCRIPTION],  MATCH(_INSTRUMENTS[[#This Row],[PID]],[3]!_PIDS[PID],0)), "&lt;ERROR&gt;")</f>
        <v>FUEL FEED</v>
      </c>
      <c r="H188" s="280" t="s">
        <v>2368</v>
      </c>
      <c r="I188" s="280" t="s">
        <v>2369</v>
      </c>
    </row>
    <row r="189" spans="1:9" hidden="1" x14ac:dyDescent="0.4">
      <c r="A189" s="280" t="s">
        <v>2731</v>
      </c>
      <c r="B189" s="280" t="str">
        <f>IFERROR( INDEX([3]!_INSTRUMENT_TAGS[LDESC],  MATCH(_INSTRUMENTS[[#This Row],[TAG]],[3]!_INSTRUMENT_TAGS[TAG1],0)), "&lt;ERROR&gt;")</f>
        <v>FUEL FEEDING ROTARY VALVE 1 LOCAL_MODE</v>
      </c>
      <c r="C189" s="281"/>
      <c r="D189" s="280" t="s">
        <v>2712</v>
      </c>
      <c r="E189" s="281"/>
      <c r="F189" s="280">
        <v>4010</v>
      </c>
      <c r="G189" s="280" t="str">
        <f>IFERROR( INDEX([3]!_PIDS[DESCRIPTION],  MATCH(_INSTRUMENTS[[#This Row],[PID]],[3]!_PIDS[PID],0)), "&lt;ERROR&gt;")</f>
        <v>FUEL FEED</v>
      </c>
      <c r="H189" s="280" t="s">
        <v>2368</v>
      </c>
      <c r="I189" s="280" t="s">
        <v>2369</v>
      </c>
    </row>
    <row r="190" spans="1:9" hidden="1" x14ac:dyDescent="0.4">
      <c r="A190" s="280" t="s">
        <v>2732</v>
      </c>
      <c r="B190" s="280" t="str">
        <f>IFERROR( INDEX([3]!_INSTRUMENT_TAGS[LDESC],  MATCH(_INSTRUMENTS[[#This Row],[TAG]],[3]!_INSTRUMENT_TAGS[TAG1],0)), "&lt;ERROR&gt;")</f>
        <v>FUEL FEEDING ROTARY VALVE 1 LOCAL_RUN_ FWD</v>
      </c>
      <c r="C190" s="281"/>
      <c r="D190" s="280" t="s">
        <v>2714</v>
      </c>
      <c r="E190" s="281"/>
      <c r="F190" s="280">
        <v>4010</v>
      </c>
      <c r="G190" s="280" t="str">
        <f>IFERROR( INDEX([3]!_PIDS[DESCRIPTION],  MATCH(_INSTRUMENTS[[#This Row],[PID]],[3]!_PIDS[PID],0)), "&lt;ERROR&gt;")</f>
        <v>FUEL FEED</v>
      </c>
      <c r="H190" s="280" t="s">
        <v>2368</v>
      </c>
      <c r="I190" s="280" t="s">
        <v>2369</v>
      </c>
    </row>
    <row r="191" spans="1:9" hidden="1" x14ac:dyDescent="0.4">
      <c r="A191" s="280" t="s">
        <v>2733</v>
      </c>
      <c r="B191" s="280" t="str">
        <f>IFERROR( INDEX([3]!_INSTRUMENT_TAGS[LDESC],  MATCH(_INSTRUMENTS[[#This Row],[TAG]],[3]!_INSTRUMENT_TAGS[TAG1],0)), "&lt;ERROR&gt;")</f>
        <v>FUEL FEEDING ROTARY VALVE 1 LOCAL_RUN_ REV</v>
      </c>
      <c r="C191" s="281"/>
      <c r="D191" s="280" t="s">
        <v>2716</v>
      </c>
      <c r="E191" s="281"/>
      <c r="F191" s="280">
        <v>4010</v>
      </c>
      <c r="G191" s="280" t="str">
        <f>IFERROR( INDEX([3]!_PIDS[DESCRIPTION],  MATCH(_INSTRUMENTS[[#This Row],[PID]],[3]!_PIDS[PID],0)), "&lt;ERROR&gt;")</f>
        <v>FUEL FEED</v>
      </c>
      <c r="H191" s="280" t="s">
        <v>2368</v>
      </c>
      <c r="I191" s="280" t="s">
        <v>2369</v>
      </c>
    </row>
    <row r="192" spans="1:9" hidden="1" x14ac:dyDescent="0.4">
      <c r="A192" s="280" t="s">
        <v>1377</v>
      </c>
      <c r="B192" s="280" t="str">
        <f>IFERROR( INDEX([3]!_INSTRUMENT_TAGS[LDESC],  MATCH(_INSTRUMENTS[[#This Row],[TAG]],[3]!_INSTRUMENT_TAGS[TAG1],0)), "&lt;ERROR&gt;")</f>
        <v>SCRAPER CONVEYOR 1</v>
      </c>
      <c r="C192" s="281"/>
      <c r="D192" s="280" t="s">
        <v>1134</v>
      </c>
      <c r="E192" s="281"/>
      <c r="F192" s="280">
        <v>4009</v>
      </c>
      <c r="G192" s="280" t="str">
        <f>IFERROR( INDEX([3]!_PIDS[DESCRIPTION],  MATCH(_INSTRUMENTS[[#This Row],[PID]],[3]!_PIDS[PID],0)), "&lt;ERROR&gt;")</f>
        <v>FUEL RECEPTION</v>
      </c>
      <c r="H192" s="280" t="s">
        <v>2368</v>
      </c>
      <c r="I192" s="280" t="s">
        <v>2370</v>
      </c>
    </row>
    <row r="193" spans="1:9" hidden="1" x14ac:dyDescent="0.4">
      <c r="A193" s="280" t="s">
        <v>2600</v>
      </c>
      <c r="B193" s="280" t="str">
        <f>IFERROR( INDEX([3]!_INSTRUMENT_TAGS[LDESC],  MATCH(_INSTRUMENTS[[#This Row],[TAG]],[3]!_INSTRUMENT_TAGS[TAG1],0)), "&lt;ERROR&gt;")</f>
        <v>SCRAPER CONVEYOR 1 ISOLATOR</v>
      </c>
      <c r="C193" s="281"/>
      <c r="D193" s="280" t="s">
        <v>2601</v>
      </c>
      <c r="E193" s="281"/>
      <c r="F193" s="280">
        <v>4009</v>
      </c>
      <c r="G193" s="280" t="str">
        <f>IFERROR( INDEX([3]!_PIDS[DESCRIPTION],  MATCH(_INSTRUMENTS[[#This Row],[PID]],[3]!_PIDS[PID],0)), "&lt;ERROR&gt;")</f>
        <v>FUEL RECEPTION</v>
      </c>
      <c r="H193" s="280" t="s">
        <v>2368</v>
      </c>
      <c r="I193" s="280" t="s">
        <v>2370</v>
      </c>
    </row>
    <row r="194" spans="1:9" hidden="1" x14ac:dyDescent="0.4">
      <c r="A194" s="280" t="s">
        <v>2594</v>
      </c>
      <c r="B194" s="280" t="str">
        <f>IFERROR( INDEX([3]!_INSTRUMENT_TAGS[LDESC],  MATCH(_INSTRUMENTS[[#This Row],[TAG]],[3]!_INSTRUMENT_TAGS[TAG1],0)), "&lt;ERROR&gt;")</f>
        <v>SCRAPER CONVEYOR 1 LOCAL_MODE</v>
      </c>
      <c r="C194" s="281"/>
      <c r="D194" s="280" t="s">
        <v>2595</v>
      </c>
      <c r="E194" s="281"/>
      <c r="F194" s="280">
        <v>4009</v>
      </c>
      <c r="G194" s="280" t="str">
        <f>IFERROR( INDEX([3]!_PIDS[DESCRIPTION],  MATCH(_INSTRUMENTS[[#This Row],[PID]],[3]!_PIDS[PID],0)), "&lt;ERROR&gt;")</f>
        <v>FUEL RECEPTION</v>
      </c>
      <c r="H194" s="280" t="s">
        <v>2368</v>
      </c>
      <c r="I194" s="280" t="s">
        <v>2370</v>
      </c>
    </row>
    <row r="195" spans="1:9" hidden="1" x14ac:dyDescent="0.4">
      <c r="A195" s="280" t="s">
        <v>2596</v>
      </c>
      <c r="B195" s="280" t="str">
        <f>IFERROR( INDEX([3]!_INSTRUMENT_TAGS[LDESC],  MATCH(_INSTRUMENTS[[#This Row],[TAG]],[3]!_INSTRUMENT_TAGS[TAG1],0)), "&lt;ERROR&gt;")</f>
        <v>SCRAPER CONVEYOR 1 LOCAL_RUN_FWD</v>
      </c>
      <c r="C195" s="281"/>
      <c r="D195" s="280" t="s">
        <v>2597</v>
      </c>
      <c r="E195" s="281"/>
      <c r="F195" s="280">
        <v>4009</v>
      </c>
      <c r="G195" s="280" t="str">
        <f>IFERROR( INDEX([3]!_PIDS[DESCRIPTION],  MATCH(_INSTRUMENTS[[#This Row],[PID]],[3]!_PIDS[PID],0)), "&lt;ERROR&gt;")</f>
        <v>FUEL RECEPTION</v>
      </c>
      <c r="H195" s="280" t="s">
        <v>2368</v>
      </c>
      <c r="I195" s="280" t="s">
        <v>2370</v>
      </c>
    </row>
    <row r="196" spans="1:9" hidden="1" x14ac:dyDescent="0.4">
      <c r="A196" s="280" t="s">
        <v>2598</v>
      </c>
      <c r="B196" s="280" t="str">
        <f>IFERROR( INDEX([3]!_INSTRUMENT_TAGS[LDESC],  MATCH(_INSTRUMENTS[[#This Row],[TAG]],[3]!_INSTRUMENT_TAGS[TAG1],0)), "&lt;ERROR&gt;")</f>
        <v>SCRAPER CONVEYOR 1 LOCAL_RUN_REV</v>
      </c>
      <c r="C196" s="281"/>
      <c r="D196" s="280" t="s">
        <v>2599</v>
      </c>
      <c r="E196" s="281"/>
      <c r="F196" s="280">
        <v>4009</v>
      </c>
      <c r="G196" s="280" t="str">
        <f>IFERROR( INDEX([3]!_PIDS[DESCRIPTION],  MATCH(_INSTRUMENTS[[#This Row],[PID]],[3]!_PIDS[PID],0)), "&lt;ERROR&gt;")</f>
        <v>FUEL RECEPTION</v>
      </c>
      <c r="H196" s="280" t="s">
        <v>2368</v>
      </c>
      <c r="I196" s="280" t="s">
        <v>2370</v>
      </c>
    </row>
    <row r="197" spans="1:9" hidden="1" x14ac:dyDescent="0.4">
      <c r="A197" s="280" t="s">
        <v>1393</v>
      </c>
      <c r="B197" s="280" t="str">
        <f>IFERROR( INDEX([3]!_INSTRUMENT_TAGS[LDESC],  MATCH(_INSTRUMENTS[[#This Row],[TAG]],[3]!_INSTRUMENT_TAGS[TAG1],0)), "&lt;ERROR&gt;")</f>
        <v>BELT CONVEYOR</v>
      </c>
      <c r="C197" s="281"/>
      <c r="D197" s="280" t="s">
        <v>1134</v>
      </c>
      <c r="E197" s="281"/>
      <c r="F197" s="280">
        <v>4009</v>
      </c>
      <c r="G197" s="280" t="str">
        <f>IFERROR( INDEX([3]!_PIDS[DESCRIPTION],  MATCH(_INSTRUMENTS[[#This Row],[PID]],[3]!_PIDS[PID],0)), "&lt;ERROR&gt;")</f>
        <v>FUEL RECEPTION</v>
      </c>
      <c r="H197" s="280" t="s">
        <v>2368</v>
      </c>
      <c r="I197" s="280" t="s">
        <v>2370</v>
      </c>
    </row>
    <row r="198" spans="1:9" hidden="1" x14ac:dyDescent="0.4">
      <c r="A198" s="280" t="s">
        <v>2605</v>
      </c>
      <c r="B198" s="280" t="str">
        <f>IFERROR( INDEX([3]!_INSTRUMENT_TAGS[LDESC],  MATCH(_INSTRUMENTS[[#This Row],[TAG]],[3]!_INSTRUMENT_TAGS[TAG1],0)), "&lt;ERROR&gt;")</f>
        <v>BELT CONVEYOR ISOLATOR</v>
      </c>
      <c r="C198" s="281"/>
      <c r="D198" s="280" t="s">
        <v>2601</v>
      </c>
      <c r="E198" s="281"/>
      <c r="F198" s="280">
        <v>4009</v>
      </c>
      <c r="G198" s="280" t="str">
        <f>IFERROR( INDEX([3]!_PIDS[DESCRIPTION],  MATCH(_INSTRUMENTS[[#This Row],[PID]],[3]!_PIDS[PID],0)), "&lt;ERROR&gt;")</f>
        <v>FUEL RECEPTION</v>
      </c>
      <c r="H198" s="280" t="s">
        <v>2368</v>
      </c>
      <c r="I198" s="280" t="s">
        <v>2370</v>
      </c>
    </row>
    <row r="199" spans="1:9" hidden="1" x14ac:dyDescent="0.4">
      <c r="A199" s="280" t="s">
        <v>2602</v>
      </c>
      <c r="B199" s="280" t="str">
        <f>IFERROR( INDEX([3]!_INSTRUMENT_TAGS[LDESC],  MATCH(_INSTRUMENTS[[#This Row],[TAG]],[3]!_INSTRUMENT_TAGS[TAG1],0)), "&lt;ERROR&gt;")</f>
        <v>BELT CONVEYOR LOCAL_MODE</v>
      </c>
      <c r="C199" s="281"/>
      <c r="D199" s="280" t="s">
        <v>2595</v>
      </c>
      <c r="E199" s="281"/>
      <c r="F199" s="280">
        <v>4009</v>
      </c>
      <c r="G199" s="280" t="str">
        <f>IFERROR( INDEX([3]!_PIDS[DESCRIPTION],  MATCH(_INSTRUMENTS[[#This Row],[PID]],[3]!_PIDS[PID],0)), "&lt;ERROR&gt;")</f>
        <v>FUEL RECEPTION</v>
      </c>
      <c r="H199" s="280" t="s">
        <v>2368</v>
      </c>
      <c r="I199" s="280" t="s">
        <v>2370</v>
      </c>
    </row>
    <row r="200" spans="1:9" hidden="1" x14ac:dyDescent="0.4">
      <c r="A200" s="280" t="s">
        <v>2603</v>
      </c>
      <c r="B200" s="280" t="str">
        <f>IFERROR( INDEX([3]!_INSTRUMENT_TAGS[LDESC],  MATCH(_INSTRUMENTS[[#This Row],[TAG]],[3]!_INSTRUMENT_TAGS[TAG1],0)), "&lt;ERROR&gt;")</f>
        <v>BELT CONVEYOR LOCAL_RUN_FWD</v>
      </c>
      <c r="C200" s="281"/>
      <c r="D200" s="280" t="s">
        <v>2597</v>
      </c>
      <c r="E200" s="281"/>
      <c r="F200" s="280">
        <v>4009</v>
      </c>
      <c r="G200" s="280" t="str">
        <f>IFERROR( INDEX([3]!_PIDS[DESCRIPTION],  MATCH(_INSTRUMENTS[[#This Row],[PID]],[3]!_PIDS[PID],0)), "&lt;ERROR&gt;")</f>
        <v>FUEL RECEPTION</v>
      </c>
      <c r="H200" s="280" t="s">
        <v>2368</v>
      </c>
      <c r="I200" s="280" t="s">
        <v>2370</v>
      </c>
    </row>
    <row r="201" spans="1:9" hidden="1" x14ac:dyDescent="0.4">
      <c r="A201" s="280" t="s">
        <v>2604</v>
      </c>
      <c r="B201" s="280" t="str">
        <f>IFERROR( INDEX([3]!_INSTRUMENT_TAGS[LDESC],  MATCH(_INSTRUMENTS[[#This Row],[TAG]],[3]!_INSTRUMENT_TAGS[TAG1],0)), "&lt;ERROR&gt;")</f>
        <v>BELT CONVEYOR LOCAL_RUN_REV</v>
      </c>
      <c r="C201" s="281"/>
      <c r="D201" s="280" t="s">
        <v>2599</v>
      </c>
      <c r="E201" s="281"/>
      <c r="F201" s="280">
        <v>4009</v>
      </c>
      <c r="G201" s="280" t="str">
        <f>IFERROR( INDEX([3]!_PIDS[DESCRIPTION],  MATCH(_INSTRUMENTS[[#This Row],[PID]],[3]!_PIDS[PID],0)), "&lt;ERROR&gt;")</f>
        <v>FUEL RECEPTION</v>
      </c>
      <c r="H201" s="280" t="s">
        <v>2368</v>
      </c>
      <c r="I201" s="280" t="s">
        <v>2370</v>
      </c>
    </row>
    <row r="202" spans="1:9" hidden="1" x14ac:dyDescent="0.4">
      <c r="A202" s="280" t="s">
        <v>1467</v>
      </c>
      <c r="B202" s="280" t="str">
        <f>IFERROR( INDEX([3]!_INSTRUMENT_TAGS[LDESC],  MATCH(_INSTRUMENTS[[#This Row],[TAG]],[3]!_INSTRUMENT_TAGS[TAG1],0)), "&lt;ERROR&gt;")</f>
        <v>COOLING FAN FOR SLEWING MOTOR</v>
      </c>
      <c r="C202" s="281"/>
      <c r="D202" s="280" t="s">
        <v>1138</v>
      </c>
      <c r="E202" s="281"/>
      <c r="F202" s="280">
        <v>4010</v>
      </c>
      <c r="G202" s="280" t="str">
        <f>IFERROR( INDEX([3]!_PIDS[DESCRIPTION],  MATCH(_INSTRUMENTS[[#This Row],[PID]],[3]!_PIDS[PID],0)), "&lt;ERROR&gt;")</f>
        <v>FUEL FEED</v>
      </c>
      <c r="H202" s="280" t="s">
        <v>2642</v>
      </c>
      <c r="I202" s="280" t="s">
        <v>2444</v>
      </c>
    </row>
    <row r="203" spans="1:9" hidden="1" x14ac:dyDescent="0.4">
      <c r="A203" s="280" t="s">
        <v>2645</v>
      </c>
      <c r="B203" s="280" t="str">
        <f>IFERROR( INDEX([3]!_INSTRUMENT_TAGS[LDESC],  MATCH(_INSTRUMENTS[[#This Row],[TAG]],[3]!_INSTRUMENT_TAGS[TAG1],0)), "&lt;ERROR&gt;")</f>
        <v>COOLING FAN FOR SLEWING MOTOR FAULT</v>
      </c>
      <c r="C203" s="281"/>
      <c r="D203" s="280" t="s">
        <v>2646</v>
      </c>
      <c r="E203" s="281"/>
      <c r="F203" s="280">
        <v>4010</v>
      </c>
      <c r="G203" s="280" t="str">
        <f>IFERROR( INDEX([3]!_PIDS[DESCRIPTION],  MATCH(_INSTRUMENTS[[#This Row],[PID]],[3]!_PIDS[PID],0)), "&lt;ERROR&gt;")</f>
        <v>FUEL FEED</v>
      </c>
      <c r="H203" s="280" t="s">
        <v>2642</v>
      </c>
      <c r="I203" s="280" t="s">
        <v>2444</v>
      </c>
    </row>
    <row r="204" spans="1:9" hidden="1" x14ac:dyDescent="0.4">
      <c r="A204" s="280" t="s">
        <v>2649</v>
      </c>
      <c r="B204" s="280" t="str">
        <f>IFERROR( INDEX([3]!_INSTRUMENT_TAGS[LDESC],  MATCH(_INSTRUMENTS[[#This Row],[TAG]],[3]!_INSTRUMENT_TAGS[TAG1],0)), "&lt;ERROR&gt;")</f>
        <v>COOLING FAN FOR SLEWING MOTOR ISOLATOR</v>
      </c>
      <c r="C204" s="281"/>
      <c r="D204" s="280" t="s">
        <v>2650</v>
      </c>
      <c r="E204" s="281"/>
      <c r="F204" s="280">
        <v>4010</v>
      </c>
      <c r="G204" s="280" t="str">
        <f>IFERROR( INDEX([3]!_PIDS[DESCRIPTION],  MATCH(_INSTRUMENTS[[#This Row],[PID]],[3]!_PIDS[PID],0)), "&lt;ERROR&gt;")</f>
        <v>FUEL FEED</v>
      </c>
      <c r="H204" s="280" t="s">
        <v>2368</v>
      </c>
      <c r="I204" s="280" t="s">
        <v>2369</v>
      </c>
    </row>
    <row r="205" spans="1:9" hidden="1" x14ac:dyDescent="0.4">
      <c r="A205" s="280" t="s">
        <v>2647</v>
      </c>
      <c r="B205" s="280" t="str">
        <f>IFERROR( INDEX([3]!_INSTRUMENT_TAGS[LDESC],  MATCH(_INSTRUMENTS[[#This Row],[TAG]],[3]!_INSTRUMENT_TAGS[TAG1],0)), "&lt;ERROR&gt;")</f>
        <v>COOLING FAN FOR SLEWING MOTOR RUN</v>
      </c>
      <c r="C205" s="281"/>
      <c r="D205" s="280" t="s">
        <v>2648</v>
      </c>
      <c r="E205" s="281"/>
      <c r="F205" s="280">
        <v>4010</v>
      </c>
      <c r="G205" s="280" t="str">
        <f>IFERROR( INDEX([3]!_PIDS[DESCRIPTION],  MATCH(_INSTRUMENTS[[#This Row],[PID]],[3]!_PIDS[PID],0)), "&lt;ERROR&gt;")</f>
        <v>FUEL FEED</v>
      </c>
      <c r="H205" s="280" t="s">
        <v>2642</v>
      </c>
      <c r="I205" s="280" t="s">
        <v>2444</v>
      </c>
    </row>
    <row r="206" spans="1:9" hidden="1" x14ac:dyDescent="0.4">
      <c r="A206" s="280" t="s">
        <v>2643</v>
      </c>
      <c r="B206" s="280" t="str">
        <f>IFERROR( INDEX([3]!_INSTRUMENT_TAGS[LDESC],  MATCH(_INSTRUMENTS[[#This Row],[TAG]],[3]!_INSTRUMENT_TAGS[TAG1],0)), "&lt;ERROR&gt;")</f>
        <v>COOLING FAN FOR SLEWING MOTOR RUNNING</v>
      </c>
      <c r="C206" s="281"/>
      <c r="D206" s="280" t="s">
        <v>2644</v>
      </c>
      <c r="E206" s="281"/>
      <c r="F206" s="280">
        <v>4010</v>
      </c>
      <c r="G206" s="280" t="str">
        <f>IFERROR( INDEX([3]!_PIDS[DESCRIPTION],  MATCH(_INSTRUMENTS[[#This Row],[PID]],[3]!_PIDS[PID],0)), "&lt;ERROR&gt;")</f>
        <v>FUEL FEED</v>
      </c>
      <c r="H206" s="280" t="s">
        <v>2642</v>
      </c>
      <c r="I206" s="280" t="s">
        <v>2444</v>
      </c>
    </row>
    <row r="207" spans="1:9" hidden="1" x14ac:dyDescent="0.4">
      <c r="A207" s="280" t="s">
        <v>1465</v>
      </c>
      <c r="B207" s="280" t="str">
        <f>IFERROR( INDEX([3]!_INSTRUMENT_TAGS[LDESC],  MATCH(_INSTRUMENTS[[#This Row],[TAG]],[3]!_INSTRUMENT_TAGS[TAG1],0)), "&lt;ERROR&gt;")</f>
        <v>FUEL SILO SCREW DISCHARGE</v>
      </c>
      <c r="C207" s="281"/>
      <c r="D207" s="280" t="s">
        <v>1134</v>
      </c>
      <c r="E207" s="281"/>
      <c r="F207" s="280">
        <v>4010</v>
      </c>
      <c r="G207" s="280" t="str">
        <f>IFERROR( INDEX([3]!_PIDS[DESCRIPTION],  MATCH(_INSTRUMENTS[[#This Row],[PID]],[3]!_PIDS[PID],0)), "&lt;ERROR&gt;")</f>
        <v>FUEL FEED</v>
      </c>
      <c r="H207" s="280" t="s">
        <v>2368</v>
      </c>
      <c r="I207" s="280" t="s">
        <v>2369</v>
      </c>
    </row>
    <row r="208" spans="1:9" hidden="1" x14ac:dyDescent="0.4">
      <c r="A208" s="280" t="s">
        <v>2621</v>
      </c>
      <c r="B208" s="280" t="str">
        <f>IFERROR( INDEX([3]!_INSTRUMENT_TAGS[LDESC],  MATCH(_INSTRUMENTS[[#This Row],[TAG]],[3]!_INSTRUMENT_TAGS[TAG1],0)), "&lt;ERROR&gt;")</f>
        <v>FUEL SILO SCREW DISCHARGE ISOLATOR</v>
      </c>
      <c r="C208" s="281"/>
      <c r="D208" s="280" t="s">
        <v>2601</v>
      </c>
      <c r="E208" s="281"/>
      <c r="F208" s="280">
        <v>4010</v>
      </c>
      <c r="G208" s="280" t="str">
        <f>IFERROR( INDEX([3]!_PIDS[DESCRIPTION],  MATCH(_INSTRUMENTS[[#This Row],[PID]],[3]!_PIDS[PID],0)), "&lt;ERROR&gt;")</f>
        <v>FUEL FEED</v>
      </c>
      <c r="H208" s="280" t="s">
        <v>2368</v>
      </c>
      <c r="I208" s="280" t="s">
        <v>2369</v>
      </c>
    </row>
    <row r="209" spans="1:9" hidden="1" x14ac:dyDescent="0.4">
      <c r="A209" s="280" t="s">
        <v>2618</v>
      </c>
      <c r="B209" s="280" t="str">
        <f>IFERROR( INDEX([3]!_INSTRUMENT_TAGS[LDESC],  MATCH(_INSTRUMENTS[[#This Row],[TAG]],[3]!_INSTRUMENT_TAGS[TAG1],0)), "&lt;ERROR&gt;")</f>
        <v>FUEL SILO SCREW DISCHARGE LOCAL_MODE</v>
      </c>
      <c r="C209" s="281"/>
      <c r="D209" s="280" t="s">
        <v>2595</v>
      </c>
      <c r="E209" s="281"/>
      <c r="F209" s="280">
        <v>4010</v>
      </c>
      <c r="G209" s="280" t="str">
        <f>IFERROR( INDEX([3]!_PIDS[DESCRIPTION],  MATCH(_INSTRUMENTS[[#This Row],[PID]],[3]!_PIDS[PID],0)), "&lt;ERROR&gt;")</f>
        <v>FUEL FEED</v>
      </c>
      <c r="H209" s="280" t="s">
        <v>2368</v>
      </c>
      <c r="I209" s="280" t="s">
        <v>2369</v>
      </c>
    </row>
    <row r="210" spans="1:9" hidden="1" x14ac:dyDescent="0.4">
      <c r="A210" s="280" t="s">
        <v>2619</v>
      </c>
      <c r="B210" s="280" t="str">
        <f>IFERROR( INDEX([3]!_INSTRUMENT_TAGS[LDESC],  MATCH(_INSTRUMENTS[[#This Row],[TAG]],[3]!_INSTRUMENT_TAGS[TAG1],0)), "&lt;ERROR&gt;")</f>
        <v>FUEL SILO SCREW DISCHARGE LOCAL_RUN_FWD</v>
      </c>
      <c r="C210" s="281"/>
      <c r="D210" s="280" t="s">
        <v>2597</v>
      </c>
      <c r="E210" s="281"/>
      <c r="F210" s="280">
        <v>4010</v>
      </c>
      <c r="G210" s="280" t="str">
        <f>IFERROR( INDEX([3]!_PIDS[DESCRIPTION],  MATCH(_INSTRUMENTS[[#This Row],[PID]],[3]!_PIDS[PID],0)), "&lt;ERROR&gt;")</f>
        <v>FUEL FEED</v>
      </c>
      <c r="H210" s="280" t="s">
        <v>2368</v>
      </c>
      <c r="I210" s="280" t="s">
        <v>2369</v>
      </c>
    </row>
    <row r="211" spans="1:9" hidden="1" x14ac:dyDescent="0.4">
      <c r="A211" s="280" t="s">
        <v>2620</v>
      </c>
      <c r="B211" s="280" t="str">
        <f>IFERROR( INDEX([3]!_INSTRUMENT_TAGS[LDESC],  MATCH(_INSTRUMENTS[[#This Row],[TAG]],[3]!_INSTRUMENT_TAGS[TAG1],0)), "&lt;ERROR&gt;")</f>
        <v>FUEL SILO SCREW DISCHARGE LOCAL_RUN_REV</v>
      </c>
      <c r="C211" s="281"/>
      <c r="D211" s="280" t="s">
        <v>2599</v>
      </c>
      <c r="E211" s="281"/>
      <c r="F211" s="280">
        <v>4010</v>
      </c>
      <c r="G211" s="280" t="str">
        <f>IFERROR( INDEX([3]!_PIDS[DESCRIPTION],  MATCH(_INSTRUMENTS[[#This Row],[PID]],[3]!_PIDS[PID],0)), "&lt;ERROR&gt;")</f>
        <v>FUEL FEED</v>
      </c>
      <c r="H211" s="280" t="s">
        <v>2368</v>
      </c>
      <c r="I211" s="280" t="s">
        <v>2369</v>
      </c>
    </row>
    <row r="212" spans="1:9" hidden="1" x14ac:dyDescent="0.4">
      <c r="A212" s="280" t="s">
        <v>1476</v>
      </c>
      <c r="B212" s="280" t="str">
        <f>IFERROR( INDEX([3]!_INSTRUMENT_TAGS[LDESC],  MATCH(_INSTRUMENTS[[#This Row],[TAG]],[3]!_INSTRUMENT_TAGS[TAG1],0)), "&lt;ERROR&gt;")</f>
        <v>FUEL SILO CROSS CONVEYOR</v>
      </c>
      <c r="C212" s="281"/>
      <c r="D212" s="280" t="s">
        <v>1134</v>
      </c>
      <c r="E212" s="281"/>
      <c r="F212" s="280">
        <v>4010</v>
      </c>
      <c r="G212" s="280" t="str">
        <f>IFERROR( INDEX([3]!_PIDS[DESCRIPTION],  MATCH(_INSTRUMENTS[[#This Row],[PID]],[3]!_PIDS[PID],0)), "&lt;ERROR&gt;")</f>
        <v>FUEL FEED</v>
      </c>
      <c r="H212" s="280" t="s">
        <v>2368</v>
      </c>
      <c r="I212" s="280" t="s">
        <v>2369</v>
      </c>
    </row>
    <row r="213" spans="1:9" hidden="1" x14ac:dyDescent="0.4">
      <c r="A213" s="280" t="s">
        <v>2629</v>
      </c>
      <c r="B213" s="280" t="str">
        <f>IFERROR( INDEX([3]!_INSTRUMENT_TAGS[LDESC],  MATCH(_INSTRUMENTS[[#This Row],[TAG]],[3]!_INSTRUMENT_TAGS[TAG1],0)), "&lt;ERROR&gt;")</f>
        <v>FUEL SILO CROSS CONVEYOR ISOLATOR</v>
      </c>
      <c r="C213" s="281"/>
      <c r="D213" s="280" t="s">
        <v>2601</v>
      </c>
      <c r="E213" s="281"/>
      <c r="F213" s="280">
        <v>4010</v>
      </c>
      <c r="G213" s="280" t="str">
        <f>IFERROR( INDEX([3]!_PIDS[DESCRIPTION],  MATCH(_INSTRUMENTS[[#This Row],[PID]],[3]!_PIDS[PID],0)), "&lt;ERROR&gt;")</f>
        <v>FUEL FEED</v>
      </c>
      <c r="H213" s="280" t="s">
        <v>2368</v>
      </c>
      <c r="I213" s="280" t="s">
        <v>2369</v>
      </c>
    </row>
    <row r="214" spans="1:9" hidden="1" x14ac:dyDescent="0.4">
      <c r="A214" s="280" t="s">
        <v>2626</v>
      </c>
      <c r="B214" s="280" t="str">
        <f>IFERROR( INDEX([3]!_INSTRUMENT_TAGS[LDESC],  MATCH(_INSTRUMENTS[[#This Row],[TAG]],[3]!_INSTRUMENT_TAGS[TAG1],0)), "&lt;ERROR&gt;")</f>
        <v>FUEL SILO CROSS CONVEYOR LOCAL_MODE</v>
      </c>
      <c r="C214" s="281"/>
      <c r="D214" s="280" t="s">
        <v>2595</v>
      </c>
      <c r="E214" s="281"/>
      <c r="F214" s="280">
        <v>4010</v>
      </c>
      <c r="G214" s="280" t="str">
        <f>IFERROR( INDEX([3]!_PIDS[DESCRIPTION],  MATCH(_INSTRUMENTS[[#This Row],[PID]],[3]!_PIDS[PID],0)), "&lt;ERROR&gt;")</f>
        <v>FUEL FEED</v>
      </c>
      <c r="H214" s="280" t="s">
        <v>2368</v>
      </c>
      <c r="I214" s="280" t="s">
        <v>2369</v>
      </c>
    </row>
    <row r="215" spans="1:9" hidden="1" x14ac:dyDescent="0.4">
      <c r="A215" s="280" t="s">
        <v>2627</v>
      </c>
      <c r="B215" s="280" t="str">
        <f>IFERROR( INDEX([3]!_INSTRUMENT_TAGS[LDESC],  MATCH(_INSTRUMENTS[[#This Row],[TAG]],[3]!_INSTRUMENT_TAGS[TAG1],0)), "&lt;ERROR&gt;")</f>
        <v>FUEL SILO CROSS CONVEYOR LOCAL_RUN_FWD</v>
      </c>
      <c r="C215" s="281"/>
      <c r="D215" s="280" t="s">
        <v>2597</v>
      </c>
      <c r="E215" s="281"/>
      <c r="F215" s="280">
        <v>4010</v>
      </c>
      <c r="G215" s="280" t="str">
        <f>IFERROR( INDEX([3]!_PIDS[DESCRIPTION],  MATCH(_INSTRUMENTS[[#This Row],[PID]],[3]!_PIDS[PID],0)), "&lt;ERROR&gt;")</f>
        <v>FUEL FEED</v>
      </c>
      <c r="H215" s="280" t="s">
        <v>2368</v>
      </c>
      <c r="I215" s="280" t="s">
        <v>2369</v>
      </c>
    </row>
    <row r="216" spans="1:9" hidden="1" x14ac:dyDescent="0.4">
      <c r="A216" s="280" t="s">
        <v>2628</v>
      </c>
      <c r="B216" s="280" t="str">
        <f>IFERROR( INDEX([3]!_INSTRUMENT_TAGS[LDESC],  MATCH(_INSTRUMENTS[[#This Row],[TAG]],[3]!_INSTRUMENT_TAGS[TAG1],0)), "&lt;ERROR&gt;")</f>
        <v>FUEL SILO CROSS CONVEYOR LOCAL_RUN_REV</v>
      </c>
      <c r="C216" s="281"/>
      <c r="D216" s="280" t="s">
        <v>2599</v>
      </c>
      <c r="E216" s="281"/>
      <c r="F216" s="280">
        <v>4010</v>
      </c>
      <c r="G216" s="280" t="str">
        <f>IFERROR( INDEX([3]!_PIDS[DESCRIPTION],  MATCH(_INSTRUMENTS[[#This Row],[PID]],[3]!_PIDS[PID],0)), "&lt;ERROR&gt;")</f>
        <v>FUEL FEED</v>
      </c>
      <c r="H216" s="280" t="s">
        <v>2368</v>
      </c>
      <c r="I216" s="280" t="s">
        <v>2369</v>
      </c>
    </row>
    <row r="217" spans="1:9" hidden="1" x14ac:dyDescent="0.4">
      <c r="A217" s="280" t="s">
        <v>1477</v>
      </c>
      <c r="B217" s="280" t="str">
        <f>IFERROR( INDEX([3]!_INSTRUMENT_TAGS[LDESC],  MATCH(_INSTRUMENTS[[#This Row],[TAG]],[3]!_INSTRUMENT_TAGS[TAG1],0)), "&lt;ERROR&gt;")</f>
        <v>FUEL FEEDING SCREW 1</v>
      </c>
      <c r="C217" s="281"/>
      <c r="D217" s="280" t="s">
        <v>1134</v>
      </c>
      <c r="E217" s="281"/>
      <c r="F217" s="280">
        <v>4010</v>
      </c>
      <c r="G217" s="280" t="str">
        <f>IFERROR( INDEX([3]!_PIDS[DESCRIPTION],  MATCH(_INSTRUMENTS[[#This Row],[PID]],[3]!_PIDS[PID],0)), "&lt;ERROR&gt;")</f>
        <v>FUEL FEED</v>
      </c>
      <c r="H217" s="280" t="s">
        <v>2368</v>
      </c>
      <c r="I217" s="280" t="s">
        <v>2369</v>
      </c>
    </row>
    <row r="218" spans="1:9" hidden="1" x14ac:dyDescent="0.4">
      <c r="A218" s="280" t="s">
        <v>2633</v>
      </c>
      <c r="B218" s="280" t="str">
        <f>IFERROR( INDEX([3]!_INSTRUMENT_TAGS[LDESC],  MATCH(_INSTRUMENTS[[#This Row],[TAG]],[3]!_INSTRUMENT_TAGS[TAG1],0)), "&lt;ERROR&gt;")</f>
        <v>FUEL FEEDING SCREW 1 ISOLATOR</v>
      </c>
      <c r="C218" s="281"/>
      <c r="D218" s="280" t="s">
        <v>2601</v>
      </c>
      <c r="E218" s="281"/>
      <c r="F218" s="280">
        <v>4010</v>
      </c>
      <c r="G218" s="280" t="str">
        <f>IFERROR( INDEX([3]!_PIDS[DESCRIPTION],  MATCH(_INSTRUMENTS[[#This Row],[PID]],[3]!_PIDS[PID],0)), "&lt;ERROR&gt;")</f>
        <v>FUEL FEED</v>
      </c>
      <c r="H218" s="280" t="s">
        <v>2368</v>
      </c>
      <c r="I218" s="280" t="s">
        <v>2369</v>
      </c>
    </row>
    <row r="219" spans="1:9" hidden="1" x14ac:dyDescent="0.4">
      <c r="A219" s="280" t="s">
        <v>2630</v>
      </c>
      <c r="B219" s="280" t="str">
        <f>IFERROR( INDEX([3]!_INSTRUMENT_TAGS[LDESC],  MATCH(_INSTRUMENTS[[#This Row],[TAG]],[3]!_INSTRUMENT_TAGS[TAG1],0)), "&lt;ERROR&gt;")</f>
        <v>FUEL FEEDING SCREW 1 LOCAL_MODE</v>
      </c>
      <c r="C219" s="281"/>
      <c r="D219" s="280" t="s">
        <v>2595</v>
      </c>
      <c r="E219" s="281"/>
      <c r="F219" s="280">
        <v>4010</v>
      </c>
      <c r="G219" s="280" t="str">
        <f>IFERROR( INDEX([3]!_PIDS[DESCRIPTION],  MATCH(_INSTRUMENTS[[#This Row],[PID]],[3]!_PIDS[PID],0)), "&lt;ERROR&gt;")</f>
        <v>FUEL FEED</v>
      </c>
      <c r="H219" s="280" t="s">
        <v>2368</v>
      </c>
      <c r="I219" s="280" t="s">
        <v>2369</v>
      </c>
    </row>
    <row r="220" spans="1:9" hidden="1" x14ac:dyDescent="0.4">
      <c r="A220" s="280" t="s">
        <v>2631</v>
      </c>
      <c r="B220" s="280" t="str">
        <f>IFERROR( INDEX([3]!_INSTRUMENT_TAGS[LDESC],  MATCH(_INSTRUMENTS[[#This Row],[TAG]],[3]!_INSTRUMENT_TAGS[TAG1],0)), "&lt;ERROR&gt;")</f>
        <v>FUEL FEEDING SCREW 1 LOCAL_RUN_FWD</v>
      </c>
      <c r="C220" s="281"/>
      <c r="D220" s="280" t="s">
        <v>2597</v>
      </c>
      <c r="E220" s="281"/>
      <c r="F220" s="280">
        <v>4010</v>
      </c>
      <c r="G220" s="280" t="str">
        <f>IFERROR( INDEX([3]!_PIDS[DESCRIPTION],  MATCH(_INSTRUMENTS[[#This Row],[PID]],[3]!_PIDS[PID],0)), "&lt;ERROR&gt;")</f>
        <v>FUEL FEED</v>
      </c>
      <c r="H220" s="280" t="s">
        <v>2368</v>
      </c>
      <c r="I220" s="280" t="s">
        <v>2369</v>
      </c>
    </row>
    <row r="221" spans="1:9" hidden="1" x14ac:dyDescent="0.4">
      <c r="A221" s="280" t="s">
        <v>2632</v>
      </c>
      <c r="B221" s="280" t="str">
        <f>IFERROR( INDEX([3]!_INSTRUMENT_TAGS[LDESC],  MATCH(_INSTRUMENTS[[#This Row],[TAG]],[3]!_INSTRUMENT_TAGS[TAG1],0)), "&lt;ERROR&gt;")</f>
        <v>FUEL FEEDING SCREW 1 LOCAL_RUN_REV</v>
      </c>
      <c r="C221" s="281"/>
      <c r="D221" s="280" t="s">
        <v>2599</v>
      </c>
      <c r="E221" s="281"/>
      <c r="F221" s="280">
        <v>4010</v>
      </c>
      <c r="G221" s="280" t="str">
        <f>IFERROR( INDEX([3]!_PIDS[DESCRIPTION],  MATCH(_INSTRUMENTS[[#This Row],[PID]],[3]!_PIDS[PID],0)), "&lt;ERROR&gt;")</f>
        <v>FUEL FEED</v>
      </c>
      <c r="H221" s="280" t="s">
        <v>2368</v>
      </c>
      <c r="I221" s="280" t="s">
        <v>2369</v>
      </c>
    </row>
    <row r="222" spans="1:9" hidden="1" x14ac:dyDescent="0.4">
      <c r="A222" s="280" t="s">
        <v>1479</v>
      </c>
      <c r="B222" s="280" t="str">
        <f>IFERROR( INDEX([3]!_INSTRUMENT_TAGS[LDESC],  MATCH(_INSTRUMENTS[[#This Row],[TAG]],[3]!_INSTRUMENT_TAGS[TAG1],0)), "&lt;ERROR&gt;")</f>
        <v>FUEL FEEDING SCREW 2</v>
      </c>
      <c r="C222" s="281"/>
      <c r="D222" s="280" t="s">
        <v>1134</v>
      </c>
      <c r="E222" s="281"/>
      <c r="F222" s="280">
        <v>4010</v>
      </c>
      <c r="G222" s="280" t="str">
        <f>IFERROR( INDEX([3]!_PIDS[DESCRIPTION],  MATCH(_INSTRUMENTS[[#This Row],[PID]],[3]!_PIDS[PID],0)), "&lt;ERROR&gt;")</f>
        <v>FUEL FEED</v>
      </c>
      <c r="H222" s="280" t="s">
        <v>2368</v>
      </c>
      <c r="I222" s="280" t="s">
        <v>2369</v>
      </c>
    </row>
    <row r="223" spans="1:9" hidden="1" x14ac:dyDescent="0.4">
      <c r="A223" s="280" t="s">
        <v>2637</v>
      </c>
      <c r="B223" s="280" t="str">
        <f>IFERROR( INDEX([3]!_INSTRUMENT_TAGS[LDESC],  MATCH(_INSTRUMENTS[[#This Row],[TAG]],[3]!_INSTRUMENT_TAGS[TAG1],0)), "&lt;ERROR&gt;")</f>
        <v>FUEL FEEDING SCREW 2 ISOLATOR</v>
      </c>
      <c r="C223" s="281"/>
      <c r="D223" s="280" t="s">
        <v>2601</v>
      </c>
      <c r="E223" s="281"/>
      <c r="F223" s="280">
        <v>4010</v>
      </c>
      <c r="G223" s="280" t="str">
        <f>IFERROR( INDEX([3]!_PIDS[DESCRIPTION],  MATCH(_INSTRUMENTS[[#This Row],[PID]],[3]!_PIDS[PID],0)), "&lt;ERROR&gt;")</f>
        <v>FUEL FEED</v>
      </c>
      <c r="H223" s="280" t="s">
        <v>2368</v>
      </c>
      <c r="I223" s="280" t="s">
        <v>2369</v>
      </c>
    </row>
    <row r="224" spans="1:9" hidden="1" x14ac:dyDescent="0.4">
      <c r="A224" s="280" t="s">
        <v>2634</v>
      </c>
      <c r="B224" s="280" t="str">
        <f>IFERROR( INDEX([3]!_INSTRUMENT_TAGS[LDESC],  MATCH(_INSTRUMENTS[[#This Row],[TAG]],[3]!_INSTRUMENT_TAGS[TAG1],0)), "&lt;ERROR&gt;")</f>
        <v>FUEL FEEDING SCREW 2 LOCAL_MODE</v>
      </c>
      <c r="C224" s="281"/>
      <c r="D224" s="280" t="s">
        <v>2595</v>
      </c>
      <c r="E224" s="281"/>
      <c r="F224" s="280">
        <v>4010</v>
      </c>
      <c r="G224" s="280" t="str">
        <f>IFERROR( INDEX([3]!_PIDS[DESCRIPTION],  MATCH(_INSTRUMENTS[[#This Row],[PID]],[3]!_PIDS[PID],0)), "&lt;ERROR&gt;")</f>
        <v>FUEL FEED</v>
      </c>
      <c r="H224" s="280" t="s">
        <v>2368</v>
      </c>
      <c r="I224" s="280" t="s">
        <v>2369</v>
      </c>
    </row>
    <row r="225" spans="1:9" hidden="1" x14ac:dyDescent="0.4">
      <c r="A225" s="280" t="s">
        <v>2635</v>
      </c>
      <c r="B225" s="280" t="str">
        <f>IFERROR( INDEX([3]!_INSTRUMENT_TAGS[LDESC],  MATCH(_INSTRUMENTS[[#This Row],[TAG]],[3]!_INSTRUMENT_TAGS[TAG1],0)), "&lt;ERROR&gt;")</f>
        <v>FUEL FEEDING SCREW 2 LOCAL_RUN_FWD</v>
      </c>
      <c r="C225" s="281"/>
      <c r="D225" s="280" t="s">
        <v>2597</v>
      </c>
      <c r="E225" s="281"/>
      <c r="F225" s="280">
        <v>4010</v>
      </c>
      <c r="G225" s="280" t="str">
        <f>IFERROR( INDEX([3]!_PIDS[DESCRIPTION],  MATCH(_INSTRUMENTS[[#This Row],[PID]],[3]!_PIDS[PID],0)), "&lt;ERROR&gt;")</f>
        <v>FUEL FEED</v>
      </c>
      <c r="H225" s="280" t="s">
        <v>2368</v>
      </c>
      <c r="I225" s="280" t="s">
        <v>2369</v>
      </c>
    </row>
    <row r="226" spans="1:9" hidden="1" x14ac:dyDescent="0.4">
      <c r="A226" s="280" t="s">
        <v>2636</v>
      </c>
      <c r="B226" s="280" t="str">
        <f>IFERROR( INDEX([3]!_INSTRUMENT_TAGS[LDESC],  MATCH(_INSTRUMENTS[[#This Row],[TAG]],[3]!_INSTRUMENT_TAGS[TAG1],0)), "&lt;ERROR&gt;")</f>
        <v>FUEL FEEDING SCREW 2 LOCAL_RUN_REV</v>
      </c>
      <c r="C226" s="281"/>
      <c r="D226" s="280" t="s">
        <v>2599</v>
      </c>
      <c r="E226" s="281"/>
      <c r="F226" s="280">
        <v>4010</v>
      </c>
      <c r="G226" s="280" t="str">
        <f>IFERROR( INDEX([3]!_PIDS[DESCRIPTION],  MATCH(_INSTRUMENTS[[#This Row],[PID]],[3]!_PIDS[PID],0)), "&lt;ERROR&gt;")</f>
        <v>FUEL FEED</v>
      </c>
      <c r="H226" s="280" t="s">
        <v>2368</v>
      </c>
      <c r="I226" s="280" t="s">
        <v>2369</v>
      </c>
    </row>
    <row r="227" spans="1:9" hidden="1" x14ac:dyDescent="0.4">
      <c r="A227" s="280" t="s">
        <v>1382</v>
      </c>
      <c r="B227" s="280" t="str">
        <f>IFERROR( INDEX([3]!_INSTRUMENT_TAGS[LDESC],  MATCH(_INSTRUMENTS[[#This Row],[TAG]],[3]!_INSTRUMENT_TAGS[TAG1],0)), "&lt;ERROR&gt;")</f>
        <v>BELT MAGNET</v>
      </c>
      <c r="C227" s="281"/>
      <c r="D227" s="280" t="s">
        <v>1137</v>
      </c>
      <c r="E227" s="281"/>
      <c r="F227" s="280">
        <v>4009</v>
      </c>
      <c r="G227" s="280" t="str">
        <f>IFERROR( INDEX([3]!_PIDS[DESCRIPTION],  MATCH(_INSTRUMENTS[[#This Row],[PID]],[3]!_PIDS[PID],0)), "&lt;ERROR&gt;")</f>
        <v>FUEL RECEPTION</v>
      </c>
      <c r="H227" s="280" t="s">
        <v>2368</v>
      </c>
      <c r="I227" s="280" t="s">
        <v>2370</v>
      </c>
    </row>
    <row r="228" spans="1:9" hidden="1" x14ac:dyDescent="0.4">
      <c r="A228" s="280" t="s">
        <v>2693</v>
      </c>
      <c r="B228" s="280" t="str">
        <f>IFERROR( INDEX([3]!_INSTRUMENT_TAGS[LDESC],  MATCH(_INSTRUMENTS[[#This Row],[TAG]],[3]!_INSTRUMENT_TAGS[TAG1],0)), "&lt;ERROR&gt;")</f>
        <v>BELT MAGNET ISOLATOR</v>
      </c>
      <c r="C228" s="281"/>
      <c r="D228" s="280" t="s">
        <v>2694</v>
      </c>
      <c r="E228" s="281"/>
      <c r="F228" s="280">
        <v>4009</v>
      </c>
      <c r="G228" s="280" t="str">
        <f>IFERROR( INDEX([3]!_PIDS[DESCRIPTION],  MATCH(_INSTRUMENTS[[#This Row],[PID]],[3]!_PIDS[PID],0)), "&lt;ERROR&gt;")</f>
        <v>FUEL RECEPTION</v>
      </c>
      <c r="H228" s="280" t="s">
        <v>2368</v>
      </c>
      <c r="I228" s="280" t="s">
        <v>2370</v>
      </c>
    </row>
    <row r="229" spans="1:9" hidden="1" x14ac:dyDescent="0.4">
      <c r="A229" s="280" t="s">
        <v>2689</v>
      </c>
      <c r="B229" s="280" t="str">
        <f>IFERROR( INDEX([3]!_INSTRUMENT_TAGS[LDESC],  MATCH(_INSTRUMENTS[[#This Row],[TAG]],[3]!_INSTRUMENT_TAGS[TAG1],0)), "&lt;ERROR&gt;")</f>
        <v>BELT MAGNET LOCAL_MODE</v>
      </c>
      <c r="C229" s="281"/>
      <c r="D229" s="280" t="s">
        <v>2690</v>
      </c>
      <c r="E229" s="281"/>
      <c r="F229" s="280">
        <v>4009</v>
      </c>
      <c r="G229" s="280" t="str">
        <f>IFERROR( INDEX([3]!_PIDS[DESCRIPTION],  MATCH(_INSTRUMENTS[[#This Row],[PID]],[3]!_PIDS[PID],0)), "&lt;ERROR&gt;")</f>
        <v>FUEL RECEPTION</v>
      </c>
      <c r="H229" s="280" t="s">
        <v>2368</v>
      </c>
      <c r="I229" s="280" t="s">
        <v>2370</v>
      </c>
    </row>
    <row r="230" spans="1:9" hidden="1" x14ac:dyDescent="0.4">
      <c r="A230" s="280" t="s">
        <v>2691</v>
      </c>
      <c r="B230" s="280" t="str">
        <f>IFERROR( INDEX([3]!_INSTRUMENT_TAGS[LDESC],  MATCH(_INSTRUMENTS[[#This Row],[TAG]],[3]!_INSTRUMENT_TAGS[TAG1],0)), "&lt;ERROR&gt;")</f>
        <v>BELT MAGNET LOCAL_RUN</v>
      </c>
      <c r="C230" s="281"/>
      <c r="D230" s="280" t="s">
        <v>2692</v>
      </c>
      <c r="E230" s="281"/>
      <c r="F230" s="280">
        <v>4009</v>
      </c>
      <c r="G230" s="280" t="str">
        <f>IFERROR( INDEX([3]!_PIDS[DESCRIPTION],  MATCH(_INSTRUMENTS[[#This Row],[PID]],[3]!_PIDS[PID],0)), "&lt;ERROR&gt;")</f>
        <v>FUEL RECEPTION</v>
      </c>
      <c r="H230" s="280" t="s">
        <v>2368</v>
      </c>
      <c r="I230" s="280" t="s">
        <v>2370</v>
      </c>
    </row>
    <row r="231" spans="1:9" hidden="1" x14ac:dyDescent="0.4">
      <c r="A231" s="280" t="s">
        <v>1417</v>
      </c>
      <c r="B231" s="280" t="str">
        <f>IFERROR( INDEX([3]!_INSTRUMENT_TAGS[LDESC],  MATCH(_INSTRUMENTS[[#This Row],[TAG]],[3]!_INSTRUMENT_TAGS[TAG1],0)), "&lt;ERROR&gt;")</f>
        <v>SCRAPER CONVEYOR 2</v>
      </c>
      <c r="C231" s="281"/>
      <c r="D231" s="280" t="s">
        <v>1134</v>
      </c>
      <c r="E231" s="281"/>
      <c r="F231" s="280">
        <v>4009</v>
      </c>
      <c r="G231" s="280" t="str">
        <f>IFERROR( INDEX([3]!_PIDS[DESCRIPTION],  MATCH(_INSTRUMENTS[[#This Row],[PID]],[3]!_PIDS[PID],0)), "&lt;ERROR&gt;")</f>
        <v>FUEL RECEPTION</v>
      </c>
      <c r="H231" s="280" t="s">
        <v>2368</v>
      </c>
      <c r="I231" s="280" t="s">
        <v>2370</v>
      </c>
    </row>
    <row r="232" spans="1:9" hidden="1" x14ac:dyDescent="0.4">
      <c r="A232" s="280" t="s">
        <v>2617</v>
      </c>
      <c r="B232" s="280" t="str">
        <f>IFERROR( INDEX([3]!_INSTRUMENT_TAGS[LDESC],  MATCH(_INSTRUMENTS[[#This Row],[TAG]],[3]!_INSTRUMENT_TAGS[TAG1],0)), "&lt;ERROR&gt;")</f>
        <v>SCRAPER CONVEYOR 2 ISOLATOR</v>
      </c>
      <c r="C232" s="281"/>
      <c r="D232" s="280" t="s">
        <v>2601</v>
      </c>
      <c r="E232" s="281"/>
      <c r="F232" s="280">
        <v>4009</v>
      </c>
      <c r="G232" s="280" t="str">
        <f>IFERROR( INDEX([3]!_PIDS[DESCRIPTION],  MATCH(_INSTRUMENTS[[#This Row],[PID]],[3]!_PIDS[PID],0)), "&lt;ERROR&gt;")</f>
        <v>FUEL RECEPTION</v>
      </c>
      <c r="H232" s="280" t="s">
        <v>2368</v>
      </c>
      <c r="I232" s="280" t="s">
        <v>2370</v>
      </c>
    </row>
    <row r="233" spans="1:9" hidden="1" x14ac:dyDescent="0.4">
      <c r="A233" s="280" t="s">
        <v>2614</v>
      </c>
      <c r="B233" s="280" t="str">
        <f>IFERROR( INDEX([3]!_INSTRUMENT_TAGS[LDESC],  MATCH(_INSTRUMENTS[[#This Row],[TAG]],[3]!_INSTRUMENT_TAGS[TAG1],0)), "&lt;ERROR&gt;")</f>
        <v>SCRAPER CONVEYOR 2 LOCAL_MODE</v>
      </c>
      <c r="C233" s="281"/>
      <c r="D233" s="280" t="s">
        <v>2595</v>
      </c>
      <c r="E233" s="281"/>
      <c r="F233" s="280">
        <v>4009</v>
      </c>
      <c r="G233" s="280" t="str">
        <f>IFERROR( INDEX([3]!_PIDS[DESCRIPTION],  MATCH(_INSTRUMENTS[[#This Row],[PID]],[3]!_PIDS[PID],0)), "&lt;ERROR&gt;")</f>
        <v>FUEL RECEPTION</v>
      </c>
      <c r="H233" s="280" t="s">
        <v>2368</v>
      </c>
      <c r="I233" s="280" t="s">
        <v>2370</v>
      </c>
    </row>
    <row r="234" spans="1:9" hidden="1" x14ac:dyDescent="0.4">
      <c r="A234" s="280" t="s">
        <v>2615</v>
      </c>
      <c r="B234" s="280" t="str">
        <f>IFERROR( INDEX([3]!_INSTRUMENT_TAGS[LDESC],  MATCH(_INSTRUMENTS[[#This Row],[TAG]],[3]!_INSTRUMENT_TAGS[TAG1],0)), "&lt;ERROR&gt;")</f>
        <v>SCRAPER CONVEYOR 2 LOCAL_RUN_FWD</v>
      </c>
      <c r="C234" s="281"/>
      <c r="D234" s="280" t="s">
        <v>2597</v>
      </c>
      <c r="E234" s="281"/>
      <c r="F234" s="280">
        <v>4009</v>
      </c>
      <c r="G234" s="280" t="str">
        <f>IFERROR( INDEX([3]!_PIDS[DESCRIPTION],  MATCH(_INSTRUMENTS[[#This Row],[PID]],[3]!_PIDS[PID],0)), "&lt;ERROR&gt;")</f>
        <v>FUEL RECEPTION</v>
      </c>
      <c r="H234" s="280" t="s">
        <v>2368</v>
      </c>
      <c r="I234" s="280" t="s">
        <v>2370</v>
      </c>
    </row>
    <row r="235" spans="1:9" hidden="1" x14ac:dyDescent="0.4">
      <c r="A235" s="280" t="s">
        <v>2616</v>
      </c>
      <c r="B235" s="280" t="str">
        <f>IFERROR( INDEX([3]!_INSTRUMENT_TAGS[LDESC],  MATCH(_INSTRUMENTS[[#This Row],[TAG]],[3]!_INSTRUMENT_TAGS[TAG1],0)), "&lt;ERROR&gt;")</f>
        <v>SCRAPER CONVEYOR 2 LOCAL_RUN_REV</v>
      </c>
      <c r="C235" s="281"/>
      <c r="D235" s="280" t="s">
        <v>2599</v>
      </c>
      <c r="E235" s="281"/>
      <c r="F235" s="280">
        <v>4009</v>
      </c>
      <c r="G235" s="280" t="str">
        <f>IFERROR( INDEX([3]!_PIDS[DESCRIPTION],  MATCH(_INSTRUMENTS[[#This Row],[PID]],[3]!_PIDS[PID],0)), "&lt;ERROR&gt;")</f>
        <v>FUEL RECEPTION</v>
      </c>
      <c r="H235" s="280" t="s">
        <v>2368</v>
      </c>
      <c r="I235" s="280" t="s">
        <v>2370</v>
      </c>
    </row>
    <row r="236" spans="1:9" hidden="1" x14ac:dyDescent="0.4">
      <c r="A236" s="280" t="s">
        <v>1371</v>
      </c>
      <c r="B236" s="280" t="str">
        <f>IFERROR( INDEX([3]!_INSTRUMENT_TAGS[LDESC],  MATCH(_INSTRUMENTS[[#This Row],[TAG]],[3]!_INSTRUMENT_TAGS[TAG1],0)), "&lt;ERROR&gt;")</f>
        <v>LEVELLING ROLLER 1</v>
      </c>
      <c r="C236" s="281"/>
      <c r="D236" s="280" t="s">
        <v>1133</v>
      </c>
      <c r="E236" s="281"/>
      <c r="F236" s="280">
        <v>4009</v>
      </c>
      <c r="G236" s="280" t="str">
        <f>IFERROR( INDEX([3]!_PIDS[DESCRIPTION],  MATCH(_INSTRUMENTS[[#This Row],[PID]],[3]!_PIDS[PID],0)), "&lt;ERROR&gt;")</f>
        <v>FUEL RECEPTION</v>
      </c>
      <c r="H236" s="280" t="s">
        <v>2368</v>
      </c>
      <c r="I236" s="280" t="s">
        <v>2370</v>
      </c>
    </row>
    <row r="237" spans="1:9" hidden="1" x14ac:dyDescent="0.4">
      <c r="A237" s="280" t="s">
        <v>2717</v>
      </c>
      <c r="B237" s="280" t="str">
        <f>IFERROR( INDEX([3]!_INSTRUMENT_TAGS[LDESC],  MATCH(_INSTRUMENTS[[#This Row],[TAG]],[3]!_INSTRUMENT_TAGS[TAG1],0)), "&lt;ERROR&gt;")</f>
        <v>LEVELLING ROLLER 1 ISOLATOR</v>
      </c>
      <c r="C237" s="281"/>
      <c r="D237" s="280" t="s">
        <v>2718</v>
      </c>
      <c r="E237" s="281"/>
      <c r="F237" s="280">
        <v>4009</v>
      </c>
      <c r="G237" s="280" t="str">
        <f>IFERROR( INDEX([3]!_PIDS[DESCRIPTION],  MATCH(_INSTRUMENTS[[#This Row],[PID]],[3]!_PIDS[PID],0)), "&lt;ERROR&gt;")</f>
        <v>FUEL RECEPTION</v>
      </c>
      <c r="H237" s="280" t="s">
        <v>2368</v>
      </c>
      <c r="I237" s="280" t="s">
        <v>2370</v>
      </c>
    </row>
    <row r="238" spans="1:9" hidden="1" x14ac:dyDescent="0.4">
      <c r="A238" s="280" t="s">
        <v>2711</v>
      </c>
      <c r="B238" s="280" t="str">
        <f>IFERROR( INDEX([3]!_INSTRUMENT_TAGS[LDESC],  MATCH(_INSTRUMENTS[[#This Row],[TAG]],[3]!_INSTRUMENT_TAGS[TAG1],0)), "&lt;ERROR&gt;")</f>
        <v>LEVELLING ROLLER 1 LOCAL_MODE</v>
      </c>
      <c r="C238" s="281"/>
      <c r="D238" s="280" t="s">
        <v>2712</v>
      </c>
      <c r="E238" s="281"/>
      <c r="F238" s="280">
        <v>4009</v>
      </c>
      <c r="G238" s="280" t="str">
        <f>IFERROR( INDEX([3]!_PIDS[DESCRIPTION],  MATCH(_INSTRUMENTS[[#This Row],[PID]],[3]!_PIDS[PID],0)), "&lt;ERROR&gt;")</f>
        <v>FUEL RECEPTION</v>
      </c>
      <c r="H238" s="280" t="s">
        <v>2368</v>
      </c>
      <c r="I238" s="280" t="s">
        <v>2370</v>
      </c>
    </row>
    <row r="239" spans="1:9" hidden="1" x14ac:dyDescent="0.4">
      <c r="A239" s="280" t="s">
        <v>2713</v>
      </c>
      <c r="B239" s="280" t="str">
        <f>IFERROR( INDEX([3]!_INSTRUMENT_TAGS[LDESC],  MATCH(_INSTRUMENTS[[#This Row],[TAG]],[3]!_INSTRUMENT_TAGS[TAG1],0)), "&lt;ERROR&gt;")</f>
        <v>LEVELLING ROLLER 1 LOCAL_RUN_FWD</v>
      </c>
      <c r="C239" s="281"/>
      <c r="D239" s="280" t="s">
        <v>2714</v>
      </c>
      <c r="E239" s="281"/>
      <c r="F239" s="280">
        <v>4009</v>
      </c>
      <c r="G239" s="280" t="str">
        <f>IFERROR( INDEX([3]!_PIDS[DESCRIPTION],  MATCH(_INSTRUMENTS[[#This Row],[PID]],[3]!_PIDS[PID],0)), "&lt;ERROR&gt;")</f>
        <v>FUEL RECEPTION</v>
      </c>
      <c r="H239" s="280" t="s">
        <v>2368</v>
      </c>
      <c r="I239" s="280" t="s">
        <v>2370</v>
      </c>
    </row>
    <row r="240" spans="1:9" hidden="1" x14ac:dyDescent="0.4">
      <c r="A240" s="280" t="s">
        <v>2715</v>
      </c>
      <c r="B240" s="280" t="str">
        <f>IFERROR( INDEX([3]!_INSTRUMENT_TAGS[LDESC],  MATCH(_INSTRUMENTS[[#This Row],[TAG]],[3]!_INSTRUMENT_TAGS[TAG1],0)), "&lt;ERROR&gt;")</f>
        <v>LEVELLING ROLLER 1 LOCAL_RUN_REV</v>
      </c>
      <c r="C240" s="281"/>
      <c r="D240" s="280" t="s">
        <v>2716</v>
      </c>
      <c r="E240" s="281"/>
      <c r="F240" s="280">
        <v>4009</v>
      </c>
      <c r="G240" s="280" t="str">
        <f>IFERROR( INDEX([3]!_PIDS[DESCRIPTION],  MATCH(_INSTRUMENTS[[#This Row],[PID]],[3]!_PIDS[PID],0)), "&lt;ERROR&gt;")</f>
        <v>FUEL RECEPTION</v>
      </c>
      <c r="H240" s="280" t="s">
        <v>2368</v>
      </c>
      <c r="I240" s="280" t="s">
        <v>2370</v>
      </c>
    </row>
    <row r="241" spans="1:9" hidden="1" x14ac:dyDescent="0.4">
      <c r="A241" s="280" t="s">
        <v>1374</v>
      </c>
      <c r="B241" s="280" t="str">
        <f>IFERROR( INDEX([3]!_INSTRUMENT_TAGS[LDESC],  MATCH(_INSTRUMENTS[[#This Row],[TAG]],[3]!_INSTRUMENT_TAGS[TAG1],0)), "&lt;ERROR&gt;")</f>
        <v>LEVELLING ROLLER 2</v>
      </c>
      <c r="C241" s="281"/>
      <c r="D241" s="280" t="s">
        <v>1133</v>
      </c>
      <c r="E241" s="281"/>
      <c r="F241" s="280">
        <v>4009</v>
      </c>
      <c r="G241" s="280" t="str">
        <f>IFERROR( INDEX([3]!_PIDS[DESCRIPTION],  MATCH(_INSTRUMENTS[[#This Row],[PID]],[3]!_PIDS[PID],0)), "&lt;ERROR&gt;")</f>
        <v>FUEL RECEPTION</v>
      </c>
      <c r="H241" s="280" t="s">
        <v>2368</v>
      </c>
      <c r="I241" s="280" t="s">
        <v>2370</v>
      </c>
    </row>
    <row r="242" spans="1:9" hidden="1" x14ac:dyDescent="0.4">
      <c r="A242" s="280" t="s">
        <v>2722</v>
      </c>
      <c r="B242" s="280" t="str">
        <f>IFERROR( INDEX([3]!_INSTRUMENT_TAGS[LDESC],  MATCH(_INSTRUMENTS[[#This Row],[TAG]],[3]!_INSTRUMENT_TAGS[TAG1],0)), "&lt;ERROR&gt;")</f>
        <v>LEVELLING ROLLER 2 ISOLATOR</v>
      </c>
      <c r="C242" s="281"/>
      <c r="D242" s="280" t="s">
        <v>2718</v>
      </c>
      <c r="E242" s="281"/>
      <c r="F242" s="280">
        <v>4009</v>
      </c>
      <c r="G242" s="280" t="str">
        <f>IFERROR( INDEX([3]!_PIDS[DESCRIPTION],  MATCH(_INSTRUMENTS[[#This Row],[PID]],[3]!_PIDS[PID],0)), "&lt;ERROR&gt;")</f>
        <v>FUEL RECEPTION</v>
      </c>
      <c r="H242" s="280" t="s">
        <v>2368</v>
      </c>
      <c r="I242" s="280" t="s">
        <v>2370</v>
      </c>
    </row>
    <row r="243" spans="1:9" hidden="1" x14ac:dyDescent="0.4">
      <c r="A243" s="280" t="s">
        <v>2719</v>
      </c>
      <c r="B243" s="280" t="str">
        <f>IFERROR( INDEX([3]!_INSTRUMENT_TAGS[LDESC],  MATCH(_INSTRUMENTS[[#This Row],[TAG]],[3]!_INSTRUMENT_TAGS[TAG1],0)), "&lt;ERROR&gt;")</f>
        <v>LEVELLING ROLLER 2 LOCAL_MODE</v>
      </c>
      <c r="C243" s="281"/>
      <c r="D243" s="280" t="s">
        <v>2712</v>
      </c>
      <c r="E243" s="281"/>
      <c r="F243" s="280">
        <v>4009</v>
      </c>
      <c r="G243" s="280" t="str">
        <f>IFERROR( INDEX([3]!_PIDS[DESCRIPTION],  MATCH(_INSTRUMENTS[[#This Row],[PID]],[3]!_PIDS[PID],0)), "&lt;ERROR&gt;")</f>
        <v>FUEL RECEPTION</v>
      </c>
      <c r="H243" s="280" t="s">
        <v>2368</v>
      </c>
      <c r="I243" s="280" t="s">
        <v>2370</v>
      </c>
    </row>
    <row r="244" spans="1:9" hidden="1" x14ac:dyDescent="0.4">
      <c r="A244" s="280" t="s">
        <v>2720</v>
      </c>
      <c r="B244" s="280" t="str">
        <f>IFERROR( INDEX([3]!_INSTRUMENT_TAGS[LDESC],  MATCH(_INSTRUMENTS[[#This Row],[TAG]],[3]!_INSTRUMENT_TAGS[TAG1],0)), "&lt;ERROR&gt;")</f>
        <v>LEVELLING ROLLER 2 LOCAL_RUN_FWD</v>
      </c>
      <c r="C244" s="281"/>
      <c r="D244" s="280" t="s">
        <v>2714</v>
      </c>
      <c r="E244" s="281"/>
      <c r="F244" s="280">
        <v>4009</v>
      </c>
      <c r="G244" s="280" t="str">
        <f>IFERROR( INDEX([3]!_PIDS[DESCRIPTION],  MATCH(_INSTRUMENTS[[#This Row],[PID]],[3]!_PIDS[PID],0)), "&lt;ERROR&gt;")</f>
        <v>FUEL RECEPTION</v>
      </c>
      <c r="H244" s="280" t="s">
        <v>2368</v>
      </c>
      <c r="I244" s="280" t="s">
        <v>2370</v>
      </c>
    </row>
    <row r="245" spans="1:9" hidden="1" x14ac:dyDescent="0.4">
      <c r="A245" s="280" t="s">
        <v>2721</v>
      </c>
      <c r="B245" s="280" t="str">
        <f>IFERROR( INDEX([3]!_INSTRUMENT_TAGS[LDESC],  MATCH(_INSTRUMENTS[[#This Row],[TAG]],[3]!_INSTRUMENT_TAGS[TAG1],0)), "&lt;ERROR&gt;")</f>
        <v>LEVELLING ROLLER 2 LOCAL_RUN_REV</v>
      </c>
      <c r="C245" s="281"/>
      <c r="D245" s="280" t="s">
        <v>2716</v>
      </c>
      <c r="E245" s="281"/>
      <c r="F245" s="280">
        <v>4009</v>
      </c>
      <c r="G245" s="280" t="str">
        <f>IFERROR( INDEX([3]!_PIDS[DESCRIPTION],  MATCH(_INSTRUMENTS[[#This Row],[PID]],[3]!_PIDS[PID],0)), "&lt;ERROR&gt;")</f>
        <v>FUEL RECEPTION</v>
      </c>
      <c r="H245" s="280" t="s">
        <v>2368</v>
      </c>
      <c r="I245" s="280" t="s">
        <v>2370</v>
      </c>
    </row>
    <row r="246" spans="1:9" hidden="1" x14ac:dyDescent="0.4">
      <c r="A246" s="280" t="s">
        <v>1375</v>
      </c>
      <c r="B246" s="280" t="str">
        <f>IFERROR( INDEX([3]!_INSTRUMENT_TAGS[LDESC],  MATCH(_INSTRUMENTS[[#This Row],[TAG]],[3]!_INSTRUMENT_TAGS[TAG1],0)), "&lt;ERROR&gt;")</f>
        <v>DISC SCREEN DRIVE 1</v>
      </c>
      <c r="C246" s="281"/>
      <c r="D246" s="280" t="s">
        <v>1134</v>
      </c>
      <c r="E246" s="281"/>
      <c r="F246" s="280">
        <v>4009</v>
      </c>
      <c r="G246" s="280" t="str">
        <f>IFERROR( INDEX([3]!_PIDS[DESCRIPTION],  MATCH(_INSTRUMENTS[[#This Row],[PID]],[3]!_PIDS[PID],0)), "&lt;ERROR&gt;")</f>
        <v>FUEL RECEPTION</v>
      </c>
      <c r="H246" s="280" t="s">
        <v>2368</v>
      </c>
      <c r="I246" s="280" t="s">
        <v>2370</v>
      </c>
    </row>
    <row r="247" spans="1:9" hidden="1" x14ac:dyDescent="0.4">
      <c r="A247" s="280" t="s">
        <v>2609</v>
      </c>
      <c r="B247" s="280" t="str">
        <f>IFERROR( INDEX([3]!_INSTRUMENT_TAGS[LDESC],  MATCH(_INSTRUMENTS[[#This Row],[TAG]],[3]!_INSTRUMENT_TAGS[TAG1],0)), "&lt;ERROR&gt;")</f>
        <v>DISC SCREEN DRIVE 1 ISOLATOR</v>
      </c>
      <c r="C247" s="281"/>
      <c r="D247" s="280" t="s">
        <v>2601</v>
      </c>
      <c r="E247" s="281"/>
      <c r="F247" s="280">
        <v>4009</v>
      </c>
      <c r="G247" s="280" t="str">
        <f>IFERROR( INDEX([3]!_PIDS[DESCRIPTION],  MATCH(_INSTRUMENTS[[#This Row],[PID]],[3]!_PIDS[PID],0)), "&lt;ERROR&gt;")</f>
        <v>FUEL RECEPTION</v>
      </c>
      <c r="H247" s="280" t="s">
        <v>2368</v>
      </c>
      <c r="I247" s="280" t="s">
        <v>2370</v>
      </c>
    </row>
    <row r="248" spans="1:9" hidden="1" x14ac:dyDescent="0.4">
      <c r="A248" s="280" t="s">
        <v>2606</v>
      </c>
      <c r="B248" s="280" t="str">
        <f>IFERROR( INDEX([3]!_INSTRUMENT_TAGS[LDESC],  MATCH(_INSTRUMENTS[[#This Row],[TAG]],[3]!_INSTRUMENT_TAGS[TAG1],0)), "&lt;ERROR&gt;")</f>
        <v>DISC SCREEN DRIVE 1 LOCAL_MODE</v>
      </c>
      <c r="C248" s="281"/>
      <c r="D248" s="280" t="s">
        <v>2595</v>
      </c>
      <c r="E248" s="281"/>
      <c r="F248" s="280">
        <v>4009</v>
      </c>
      <c r="G248" s="280" t="str">
        <f>IFERROR( INDEX([3]!_PIDS[DESCRIPTION],  MATCH(_INSTRUMENTS[[#This Row],[PID]],[3]!_PIDS[PID],0)), "&lt;ERROR&gt;")</f>
        <v>FUEL RECEPTION</v>
      </c>
      <c r="H248" s="280" t="s">
        <v>2368</v>
      </c>
      <c r="I248" s="280" t="s">
        <v>2370</v>
      </c>
    </row>
    <row r="249" spans="1:9" hidden="1" x14ac:dyDescent="0.4">
      <c r="A249" s="280" t="s">
        <v>2607</v>
      </c>
      <c r="B249" s="280" t="str">
        <f>IFERROR( INDEX([3]!_INSTRUMENT_TAGS[LDESC],  MATCH(_INSTRUMENTS[[#This Row],[TAG]],[3]!_INSTRUMENT_TAGS[TAG1],0)), "&lt;ERROR&gt;")</f>
        <v>DISC SCREEN DRIVE 1 LOCAL_RUN_FWD</v>
      </c>
      <c r="C249" s="281"/>
      <c r="D249" s="280" t="s">
        <v>2597</v>
      </c>
      <c r="E249" s="281"/>
      <c r="F249" s="280">
        <v>4009</v>
      </c>
      <c r="G249" s="280" t="str">
        <f>IFERROR( INDEX([3]!_PIDS[DESCRIPTION],  MATCH(_INSTRUMENTS[[#This Row],[PID]],[3]!_PIDS[PID],0)), "&lt;ERROR&gt;")</f>
        <v>FUEL RECEPTION</v>
      </c>
      <c r="H249" s="280" t="s">
        <v>2368</v>
      </c>
      <c r="I249" s="280" t="s">
        <v>2370</v>
      </c>
    </row>
    <row r="250" spans="1:9" hidden="1" x14ac:dyDescent="0.4">
      <c r="A250" s="280" t="s">
        <v>2608</v>
      </c>
      <c r="B250" s="280" t="str">
        <f>IFERROR( INDEX([3]!_INSTRUMENT_TAGS[LDESC],  MATCH(_INSTRUMENTS[[#This Row],[TAG]],[3]!_INSTRUMENT_TAGS[TAG1],0)), "&lt;ERROR&gt;")</f>
        <v>DISC SCREEN DRIVE 1 LOCAL_RUN_REV</v>
      </c>
      <c r="C250" s="281"/>
      <c r="D250" s="280" t="s">
        <v>2599</v>
      </c>
      <c r="E250" s="281"/>
      <c r="F250" s="280">
        <v>4009</v>
      </c>
      <c r="G250" s="280" t="str">
        <f>IFERROR( INDEX([3]!_PIDS[DESCRIPTION],  MATCH(_INSTRUMENTS[[#This Row],[PID]],[3]!_PIDS[PID],0)), "&lt;ERROR&gt;")</f>
        <v>FUEL RECEPTION</v>
      </c>
      <c r="H250" s="280" t="s">
        <v>2368</v>
      </c>
      <c r="I250" s="280" t="s">
        <v>2370</v>
      </c>
    </row>
    <row r="251" spans="1:9" hidden="1" x14ac:dyDescent="0.4">
      <c r="A251" s="280" t="s">
        <v>1413</v>
      </c>
      <c r="B251" s="280" t="str">
        <f>IFERROR( INDEX([3]!_INSTRUMENT_TAGS[LDESC],  MATCH(_INSTRUMENTS[[#This Row],[TAG]],[3]!_INSTRUMENT_TAGS[TAG1],0)), "&lt;ERROR&gt;")</f>
        <v>DISC SCREEN DRIVE 2</v>
      </c>
      <c r="C251" s="281"/>
      <c r="D251" s="280" t="s">
        <v>1134</v>
      </c>
      <c r="E251" s="281"/>
      <c r="F251" s="280">
        <v>4009</v>
      </c>
      <c r="G251" s="280" t="str">
        <f>IFERROR( INDEX([3]!_PIDS[DESCRIPTION],  MATCH(_INSTRUMENTS[[#This Row],[PID]],[3]!_PIDS[PID],0)), "&lt;ERROR&gt;")</f>
        <v>FUEL RECEPTION</v>
      </c>
      <c r="H251" s="280" t="s">
        <v>2368</v>
      </c>
      <c r="I251" s="280" t="s">
        <v>2370</v>
      </c>
    </row>
    <row r="252" spans="1:9" hidden="1" x14ac:dyDescent="0.4">
      <c r="A252" s="280" t="s">
        <v>2613</v>
      </c>
      <c r="B252" s="280" t="str">
        <f>IFERROR( INDEX([3]!_INSTRUMENT_TAGS[LDESC],  MATCH(_INSTRUMENTS[[#This Row],[TAG]],[3]!_INSTRUMENT_TAGS[TAG1],0)), "&lt;ERROR&gt;")</f>
        <v>DISC SCREEN DRIVE 2 ISOLATOR</v>
      </c>
      <c r="C252" s="281"/>
      <c r="D252" s="280" t="s">
        <v>2601</v>
      </c>
      <c r="E252" s="281"/>
      <c r="F252" s="280">
        <v>4009</v>
      </c>
      <c r="G252" s="280" t="str">
        <f>IFERROR( INDEX([3]!_PIDS[DESCRIPTION],  MATCH(_INSTRUMENTS[[#This Row],[PID]],[3]!_PIDS[PID],0)), "&lt;ERROR&gt;")</f>
        <v>FUEL RECEPTION</v>
      </c>
      <c r="H252" s="280" t="s">
        <v>2368</v>
      </c>
      <c r="I252" s="280" t="s">
        <v>2370</v>
      </c>
    </row>
    <row r="253" spans="1:9" hidden="1" x14ac:dyDescent="0.4">
      <c r="A253" s="280" t="s">
        <v>2610</v>
      </c>
      <c r="B253" s="280" t="str">
        <f>IFERROR( INDEX([3]!_INSTRUMENT_TAGS[LDESC],  MATCH(_INSTRUMENTS[[#This Row],[TAG]],[3]!_INSTRUMENT_TAGS[TAG1],0)), "&lt;ERROR&gt;")</f>
        <v>DISC SCREEN DRIVE 2 LOCAL_MODE</v>
      </c>
      <c r="C253" s="281"/>
      <c r="D253" s="280" t="s">
        <v>2595</v>
      </c>
      <c r="E253" s="281"/>
      <c r="F253" s="280">
        <v>4009</v>
      </c>
      <c r="G253" s="280" t="str">
        <f>IFERROR( INDEX([3]!_PIDS[DESCRIPTION],  MATCH(_INSTRUMENTS[[#This Row],[PID]],[3]!_PIDS[PID],0)), "&lt;ERROR&gt;")</f>
        <v>FUEL RECEPTION</v>
      </c>
      <c r="H253" s="280" t="s">
        <v>2368</v>
      </c>
      <c r="I253" s="280" t="s">
        <v>2370</v>
      </c>
    </row>
    <row r="254" spans="1:9" hidden="1" x14ac:dyDescent="0.4">
      <c r="A254" s="280" t="s">
        <v>2611</v>
      </c>
      <c r="B254" s="280" t="str">
        <f>IFERROR( INDEX([3]!_INSTRUMENT_TAGS[LDESC],  MATCH(_INSTRUMENTS[[#This Row],[TAG]],[3]!_INSTRUMENT_TAGS[TAG1],0)), "&lt;ERROR&gt;")</f>
        <v>DISC SCREEN DRIVE 2 LOCAL_RUN_FWD</v>
      </c>
      <c r="C254" s="281"/>
      <c r="D254" s="280" t="s">
        <v>2597</v>
      </c>
      <c r="E254" s="281"/>
      <c r="F254" s="280">
        <v>4009</v>
      </c>
      <c r="G254" s="280" t="str">
        <f>IFERROR( INDEX([3]!_PIDS[DESCRIPTION],  MATCH(_INSTRUMENTS[[#This Row],[PID]],[3]!_PIDS[PID],0)), "&lt;ERROR&gt;")</f>
        <v>FUEL RECEPTION</v>
      </c>
      <c r="H254" s="280" t="s">
        <v>2368</v>
      </c>
      <c r="I254" s="280" t="s">
        <v>2370</v>
      </c>
    </row>
    <row r="255" spans="1:9" hidden="1" x14ac:dyDescent="0.4">
      <c r="A255" s="280" t="s">
        <v>2612</v>
      </c>
      <c r="B255" s="280" t="str">
        <f>IFERROR( INDEX([3]!_INSTRUMENT_TAGS[LDESC],  MATCH(_INSTRUMENTS[[#This Row],[TAG]],[3]!_INSTRUMENT_TAGS[TAG1],0)), "&lt;ERROR&gt;")</f>
        <v>DISC SCREEN DRIVE 2 LOCAL_RUN_REV</v>
      </c>
      <c r="C255" s="281"/>
      <c r="D255" s="280" t="s">
        <v>2599</v>
      </c>
      <c r="E255" s="281"/>
      <c r="F255" s="280">
        <v>4009</v>
      </c>
      <c r="G255" s="280" t="str">
        <f>IFERROR( INDEX([3]!_PIDS[DESCRIPTION],  MATCH(_INSTRUMENTS[[#This Row],[PID]],[3]!_PIDS[PID],0)), "&lt;ERROR&gt;")</f>
        <v>FUEL RECEPTION</v>
      </c>
      <c r="H255" s="280" t="s">
        <v>2368</v>
      </c>
      <c r="I255" s="280" t="s">
        <v>2370</v>
      </c>
    </row>
    <row r="256" spans="1:9" hidden="1" x14ac:dyDescent="0.4">
      <c r="A256" s="280" t="s">
        <v>727</v>
      </c>
      <c r="B256" s="280" t="str">
        <f>IFERROR( INDEX([3]!_INSTRUMENT_TAGS[LDESC],  MATCH(_INSTRUMENTS[[#This Row],[TAG]],[3]!_INSTRUMENT_TAGS[TAG1],0)), "&lt;ERROR&gt;")</f>
        <v>CHEMICAL FILLING PUMP 1</v>
      </c>
      <c r="C256" s="281"/>
      <c r="D256" s="280" t="s">
        <v>1171</v>
      </c>
      <c r="E256" s="281"/>
      <c r="F256" s="280">
        <v>4001</v>
      </c>
      <c r="G256" s="280" t="str">
        <f>IFERROR( INDEX([3]!_PIDS[DESCRIPTION],  MATCH(_INSTRUMENTS[[#This Row],[PID]],[3]!_PIDS[PID],0)), "&lt;ERROR&gt;")</f>
        <v>FEED WATER SYSTEM</v>
      </c>
      <c r="H256" s="280" t="s">
        <v>2368</v>
      </c>
      <c r="I256" s="280" t="s">
        <v>2369</v>
      </c>
    </row>
    <row r="257" spans="1:9" hidden="1" x14ac:dyDescent="0.4">
      <c r="A257" s="280" t="s">
        <v>2673</v>
      </c>
      <c r="B257" s="280" t="str">
        <f>IFERROR( INDEX([3]!_INSTRUMENT_TAGS[LDESC],  MATCH(_INSTRUMENTS[[#This Row],[TAG]],[3]!_INSTRUMENT_TAGS[TAG1],0)), "&lt;ERROR&gt;")</f>
        <v>CHEMICAL FILLING PUMP 1 FAULT</v>
      </c>
      <c r="C257" s="281"/>
      <c r="D257" s="280" t="s">
        <v>2674</v>
      </c>
      <c r="E257" s="281"/>
      <c r="F257" s="280">
        <v>4001</v>
      </c>
      <c r="G257" s="280" t="str">
        <f>IFERROR( INDEX([3]!_PIDS[DESCRIPTION],  MATCH(_INSTRUMENTS[[#This Row],[PID]],[3]!_PIDS[PID],0)), "&lt;ERROR&gt;")</f>
        <v>FEED WATER SYSTEM</v>
      </c>
      <c r="H257" s="280" t="s">
        <v>2368</v>
      </c>
      <c r="I257" s="280" t="s">
        <v>2369</v>
      </c>
    </row>
    <row r="258" spans="1:9" hidden="1" x14ac:dyDescent="0.4">
      <c r="A258" s="280" t="s">
        <v>2681</v>
      </c>
      <c r="B258" s="280" t="str">
        <f>IFERROR( INDEX([3]!_INSTRUMENT_TAGS[LDESC],  MATCH(_INSTRUMENTS[[#This Row],[TAG]],[3]!_INSTRUMENT_TAGS[TAG1],0)), "&lt;ERROR&gt;")</f>
        <v>CHEMICAL FILLING PUMP 1 ISOLATOR</v>
      </c>
      <c r="C258" s="281"/>
      <c r="D258" s="280" t="s">
        <v>2682</v>
      </c>
      <c r="E258" s="281"/>
      <c r="F258" s="280">
        <v>4001</v>
      </c>
      <c r="G258" s="280" t="str">
        <f>IFERROR( INDEX([3]!_PIDS[DESCRIPTION],  MATCH(_INSTRUMENTS[[#This Row],[PID]],[3]!_PIDS[PID],0)), "&lt;ERROR&gt;")</f>
        <v>FEED WATER SYSTEM</v>
      </c>
      <c r="H258" s="280" t="s">
        <v>2368</v>
      </c>
      <c r="I258" s="280" t="s">
        <v>2369</v>
      </c>
    </row>
    <row r="259" spans="1:9" hidden="1" x14ac:dyDescent="0.4">
      <c r="A259" s="280" t="s">
        <v>2677</v>
      </c>
      <c r="B259" s="280" t="str">
        <f>IFERROR( INDEX([3]!_INSTRUMENT_TAGS[LDESC],  MATCH(_INSTRUMENTS[[#This Row],[TAG]],[3]!_INSTRUMENT_TAGS[TAG1],0)), "&lt;ERROR&gt;")</f>
        <v>CHEMICAL FILLING PUMP 1 LOCAL_MODE</v>
      </c>
      <c r="C259" s="281"/>
      <c r="D259" s="280" t="s">
        <v>2678</v>
      </c>
      <c r="E259" s="281"/>
      <c r="F259" s="280">
        <v>4001</v>
      </c>
      <c r="G259" s="280" t="str">
        <f>IFERROR( INDEX([3]!_PIDS[DESCRIPTION],  MATCH(_INSTRUMENTS[[#This Row],[PID]],[3]!_PIDS[PID],0)), "&lt;ERROR&gt;")</f>
        <v>FEED WATER SYSTEM</v>
      </c>
      <c r="H259" s="280" t="s">
        <v>2368</v>
      </c>
      <c r="I259" s="280" t="s">
        <v>2369</v>
      </c>
    </row>
    <row r="260" spans="1:9" hidden="1" x14ac:dyDescent="0.4">
      <c r="A260" s="280" t="s">
        <v>2679</v>
      </c>
      <c r="B260" s="280" t="str">
        <f>IFERROR( INDEX([3]!_INSTRUMENT_TAGS[LDESC],  MATCH(_INSTRUMENTS[[#This Row],[TAG]],[3]!_INSTRUMENT_TAGS[TAG1],0)), "&lt;ERROR&gt;")</f>
        <v>CHEMICAL FILLING PUMP 1 LOCAL_RUN</v>
      </c>
      <c r="C260" s="281"/>
      <c r="D260" s="280" t="s">
        <v>2680</v>
      </c>
      <c r="E260" s="281"/>
      <c r="F260" s="280">
        <v>4001</v>
      </c>
      <c r="G260" s="280" t="str">
        <f>IFERROR( INDEX([3]!_PIDS[DESCRIPTION],  MATCH(_INSTRUMENTS[[#This Row],[PID]],[3]!_PIDS[PID],0)), "&lt;ERROR&gt;")</f>
        <v>FEED WATER SYSTEM</v>
      </c>
      <c r="H260" s="280" t="s">
        <v>2368</v>
      </c>
      <c r="I260" s="280" t="s">
        <v>2369</v>
      </c>
    </row>
    <row r="261" spans="1:9" hidden="1" x14ac:dyDescent="0.4">
      <c r="A261" s="280" t="s">
        <v>2675</v>
      </c>
      <c r="B261" s="280" t="str">
        <f>IFERROR( INDEX([3]!_INSTRUMENT_TAGS[LDESC],  MATCH(_INSTRUMENTS[[#This Row],[TAG]],[3]!_INSTRUMENT_TAGS[TAG1],0)), "&lt;ERROR&gt;")</f>
        <v>CHEMICAL FILLING PUMP 1 RUN</v>
      </c>
      <c r="C261" s="281"/>
      <c r="D261" s="280" t="s">
        <v>2676</v>
      </c>
      <c r="E261" s="281"/>
      <c r="F261" s="280">
        <v>4001</v>
      </c>
      <c r="G261" s="280" t="str">
        <f>IFERROR( INDEX([3]!_PIDS[DESCRIPTION],  MATCH(_INSTRUMENTS[[#This Row],[PID]],[3]!_PIDS[PID],0)), "&lt;ERROR&gt;")</f>
        <v>FEED WATER SYSTEM</v>
      </c>
      <c r="H261" s="280" t="s">
        <v>2368</v>
      </c>
      <c r="I261" s="280" t="s">
        <v>2369</v>
      </c>
    </row>
    <row r="262" spans="1:9" hidden="1" x14ac:dyDescent="0.4">
      <c r="A262" s="280" t="s">
        <v>2671</v>
      </c>
      <c r="B262" s="280" t="str">
        <f>IFERROR( INDEX([3]!_INSTRUMENT_TAGS[LDESC],  MATCH(_INSTRUMENTS[[#This Row],[TAG]],[3]!_INSTRUMENT_TAGS[TAG1],0)), "&lt;ERROR&gt;")</f>
        <v>CHEMICAL FILLING PUMP 1 RUNNING</v>
      </c>
      <c r="C262" s="281"/>
      <c r="D262" s="280" t="s">
        <v>2672</v>
      </c>
      <c r="E262" s="281"/>
      <c r="F262" s="280">
        <v>4001</v>
      </c>
      <c r="G262" s="280" t="str">
        <f>IFERROR( INDEX([3]!_PIDS[DESCRIPTION],  MATCH(_INSTRUMENTS[[#This Row],[PID]],[3]!_PIDS[PID],0)), "&lt;ERROR&gt;")</f>
        <v>FEED WATER SYSTEM</v>
      </c>
      <c r="H262" s="280" t="s">
        <v>2368</v>
      </c>
      <c r="I262" s="280" t="s">
        <v>2369</v>
      </c>
    </row>
    <row r="263" spans="1:9" hidden="1" x14ac:dyDescent="0.4">
      <c r="A263" s="280" t="s">
        <v>736</v>
      </c>
      <c r="B263" s="280" t="str">
        <f>IFERROR( INDEX([3]!_INSTRUMENT_TAGS[LDESC],  MATCH(_INSTRUMENTS[[#This Row],[TAG]],[3]!_INSTRUMENT_TAGS[TAG1],0)), "&lt;ERROR&gt;")</f>
        <v>CHEMICAL FILLING PUMP 2</v>
      </c>
      <c r="C263" s="281"/>
      <c r="D263" s="280" t="s">
        <v>1171</v>
      </c>
      <c r="E263" s="281"/>
      <c r="F263" s="280">
        <v>4001</v>
      </c>
      <c r="G263" s="280" t="str">
        <f>IFERROR( INDEX([3]!_PIDS[DESCRIPTION],  MATCH(_INSTRUMENTS[[#This Row],[PID]],[3]!_PIDS[PID],0)), "&lt;ERROR&gt;")</f>
        <v>FEED WATER SYSTEM</v>
      </c>
      <c r="H263" s="280" t="s">
        <v>2368</v>
      </c>
      <c r="I263" s="280" t="s">
        <v>2369</v>
      </c>
    </row>
    <row r="264" spans="1:9" hidden="1" x14ac:dyDescent="0.4">
      <c r="A264" s="280" t="s">
        <v>2684</v>
      </c>
      <c r="B264" s="280" t="str">
        <f>IFERROR( INDEX([3]!_INSTRUMENT_TAGS[LDESC],  MATCH(_INSTRUMENTS[[#This Row],[TAG]],[3]!_INSTRUMENT_TAGS[TAG1],0)), "&lt;ERROR&gt;")</f>
        <v>CHEMICAL FILLING PUMP 2 FAULT</v>
      </c>
      <c r="C264" s="281"/>
      <c r="D264" s="280" t="s">
        <v>2674</v>
      </c>
      <c r="E264" s="281"/>
      <c r="F264" s="280">
        <v>4001</v>
      </c>
      <c r="G264" s="280" t="str">
        <f>IFERROR( INDEX([3]!_PIDS[DESCRIPTION],  MATCH(_INSTRUMENTS[[#This Row],[PID]],[3]!_PIDS[PID],0)), "&lt;ERROR&gt;")</f>
        <v>FEED WATER SYSTEM</v>
      </c>
      <c r="H264" s="280" t="s">
        <v>2368</v>
      </c>
      <c r="I264" s="280" t="s">
        <v>2369</v>
      </c>
    </row>
    <row r="265" spans="1:9" hidden="1" x14ac:dyDescent="0.4">
      <c r="A265" s="280" t="s">
        <v>2688</v>
      </c>
      <c r="B265" s="280" t="str">
        <f>IFERROR( INDEX([3]!_INSTRUMENT_TAGS[LDESC],  MATCH(_INSTRUMENTS[[#This Row],[TAG]],[3]!_INSTRUMENT_TAGS[TAG1],0)), "&lt;ERROR&gt;")</f>
        <v>CHEMICAL FILLING PUMP 2 ISOLATOR</v>
      </c>
      <c r="C265" s="281"/>
      <c r="D265" s="280" t="s">
        <v>2682</v>
      </c>
      <c r="E265" s="281"/>
      <c r="F265" s="280">
        <v>4001</v>
      </c>
      <c r="G265" s="280" t="str">
        <f>IFERROR( INDEX([3]!_PIDS[DESCRIPTION],  MATCH(_INSTRUMENTS[[#This Row],[PID]],[3]!_PIDS[PID],0)), "&lt;ERROR&gt;")</f>
        <v>FEED WATER SYSTEM</v>
      </c>
      <c r="H265" s="280" t="s">
        <v>2368</v>
      </c>
      <c r="I265" s="280" t="s">
        <v>2369</v>
      </c>
    </row>
    <row r="266" spans="1:9" hidden="1" x14ac:dyDescent="0.4">
      <c r="A266" s="280" t="s">
        <v>2686</v>
      </c>
      <c r="B266" s="280" t="str">
        <f>IFERROR( INDEX([3]!_INSTRUMENT_TAGS[LDESC],  MATCH(_INSTRUMENTS[[#This Row],[TAG]],[3]!_INSTRUMENT_TAGS[TAG1],0)), "&lt;ERROR&gt;")</f>
        <v>CHEMICAL FILLING PUMP 2 LOCAL_MODE</v>
      </c>
      <c r="C266" s="281"/>
      <c r="D266" s="280" t="s">
        <v>2678</v>
      </c>
      <c r="E266" s="281"/>
      <c r="F266" s="280">
        <v>4001</v>
      </c>
      <c r="G266" s="280" t="str">
        <f>IFERROR( INDEX([3]!_PIDS[DESCRIPTION],  MATCH(_INSTRUMENTS[[#This Row],[PID]],[3]!_PIDS[PID],0)), "&lt;ERROR&gt;")</f>
        <v>FEED WATER SYSTEM</v>
      </c>
      <c r="H266" s="280" t="s">
        <v>2368</v>
      </c>
      <c r="I266" s="280" t="s">
        <v>2369</v>
      </c>
    </row>
    <row r="267" spans="1:9" hidden="1" x14ac:dyDescent="0.4">
      <c r="A267" s="280" t="s">
        <v>2687</v>
      </c>
      <c r="B267" s="280" t="str">
        <f>IFERROR( INDEX([3]!_INSTRUMENT_TAGS[LDESC],  MATCH(_INSTRUMENTS[[#This Row],[TAG]],[3]!_INSTRUMENT_TAGS[TAG1],0)), "&lt;ERROR&gt;")</f>
        <v>CHEMICAL FILLING PUMP 2 LOCAL_RUN</v>
      </c>
      <c r="C267" s="281"/>
      <c r="D267" s="280" t="s">
        <v>2680</v>
      </c>
      <c r="E267" s="281"/>
      <c r="F267" s="280">
        <v>4001</v>
      </c>
      <c r="G267" s="280" t="str">
        <f>IFERROR( INDEX([3]!_PIDS[DESCRIPTION],  MATCH(_INSTRUMENTS[[#This Row],[PID]],[3]!_PIDS[PID],0)), "&lt;ERROR&gt;")</f>
        <v>FEED WATER SYSTEM</v>
      </c>
      <c r="H267" s="280" t="s">
        <v>2368</v>
      </c>
      <c r="I267" s="280" t="s">
        <v>2369</v>
      </c>
    </row>
    <row r="268" spans="1:9" hidden="1" x14ac:dyDescent="0.4">
      <c r="A268" s="280" t="s">
        <v>2685</v>
      </c>
      <c r="B268" s="280" t="str">
        <f>IFERROR( INDEX([3]!_INSTRUMENT_TAGS[LDESC],  MATCH(_INSTRUMENTS[[#This Row],[TAG]],[3]!_INSTRUMENT_TAGS[TAG1],0)), "&lt;ERROR&gt;")</f>
        <v>CHEMICAL FILLING PUMP 2 RUN</v>
      </c>
      <c r="C268" s="281"/>
      <c r="D268" s="280" t="s">
        <v>2676</v>
      </c>
      <c r="E268" s="281"/>
      <c r="F268" s="280">
        <v>4001</v>
      </c>
      <c r="G268" s="280" t="str">
        <f>IFERROR( INDEX([3]!_PIDS[DESCRIPTION],  MATCH(_INSTRUMENTS[[#This Row],[PID]],[3]!_PIDS[PID],0)), "&lt;ERROR&gt;")</f>
        <v>FEED WATER SYSTEM</v>
      </c>
      <c r="H268" s="280" t="s">
        <v>2368</v>
      </c>
      <c r="I268" s="280" t="s">
        <v>2369</v>
      </c>
    </row>
    <row r="269" spans="1:9" hidden="1" x14ac:dyDescent="0.4">
      <c r="A269" s="280" t="s">
        <v>2683</v>
      </c>
      <c r="B269" s="280" t="str">
        <f>IFERROR( INDEX([3]!_INSTRUMENT_TAGS[LDESC],  MATCH(_INSTRUMENTS[[#This Row],[TAG]],[3]!_INSTRUMENT_TAGS[TAG1],0)), "&lt;ERROR&gt;")</f>
        <v>CHEMICAL FILLING PUMP 2 RUNNING</v>
      </c>
      <c r="C269" s="281"/>
      <c r="D269" s="280" t="s">
        <v>2672</v>
      </c>
      <c r="E269" s="281"/>
      <c r="F269" s="280">
        <v>4001</v>
      </c>
      <c r="G269" s="280" t="str">
        <f>IFERROR( INDEX([3]!_PIDS[DESCRIPTION],  MATCH(_INSTRUMENTS[[#This Row],[PID]],[3]!_PIDS[PID],0)), "&lt;ERROR&gt;")</f>
        <v>FEED WATER SYSTEM</v>
      </c>
      <c r="H269" s="280" t="s">
        <v>2368</v>
      </c>
      <c r="I269" s="280" t="s">
        <v>2369</v>
      </c>
    </row>
    <row r="270" spans="1:9" hidden="1" x14ac:dyDescent="0.4">
      <c r="A270" s="280" t="s">
        <v>968</v>
      </c>
      <c r="B270" s="280" t="str">
        <f>IFERROR( INDEX([3]!_INSTRUMENT_TAGS[LDESC],  MATCH(_INSTRUMENTS[[#This Row],[TAG]],[3]!_INSTRUMENT_TAGS[TAG1],0)), "&lt;ERROR&gt;")</f>
        <v>FLY ASH CONTAINER SCREW</v>
      </c>
      <c r="C270" s="281"/>
      <c r="D270" s="280" t="s">
        <v>1146</v>
      </c>
      <c r="E270" s="281"/>
      <c r="F270" s="280">
        <v>4011</v>
      </c>
      <c r="G270" s="280" t="str">
        <f>IFERROR( INDEX([3]!_PIDS[DESCRIPTION],  MATCH(_INSTRUMENTS[[#This Row],[PID]],[3]!_PIDS[PID],0)), "&lt;ERROR&gt;")</f>
        <v>FLUE GAS CLEANING</v>
      </c>
      <c r="H270" s="280" t="s">
        <v>2368</v>
      </c>
      <c r="I270" s="280" t="s">
        <v>2369</v>
      </c>
    </row>
    <row r="271" spans="1:9" hidden="1" x14ac:dyDescent="0.4">
      <c r="A271" s="280" t="s">
        <v>2706</v>
      </c>
      <c r="B271" s="280" t="str">
        <f>IFERROR( INDEX([3]!_INSTRUMENT_TAGS[LDESC],  MATCH(_INSTRUMENTS[[#This Row],[TAG]],[3]!_INSTRUMENT_TAGS[TAG1],0)), "&lt;ERROR&gt;")</f>
        <v>FLY ASH CONTAINER SCREW I SOLATOR</v>
      </c>
      <c r="C271" s="281"/>
      <c r="D271" s="280" t="s">
        <v>2699</v>
      </c>
      <c r="E271" s="281"/>
      <c r="F271" s="280">
        <v>4011</v>
      </c>
      <c r="G271" s="280" t="str">
        <f>IFERROR( INDEX([3]!_PIDS[DESCRIPTION],  MATCH(_INSTRUMENTS[[#This Row],[PID]],[3]!_PIDS[PID],0)), "&lt;ERROR&gt;")</f>
        <v>FLUE GAS CLEANING</v>
      </c>
      <c r="H271" s="280" t="s">
        <v>2368</v>
      </c>
      <c r="I271" s="280" t="s">
        <v>2369</v>
      </c>
    </row>
    <row r="272" spans="1:9" hidden="1" x14ac:dyDescent="0.4">
      <c r="A272" s="280" t="s">
        <v>1029</v>
      </c>
      <c r="B272" s="280" t="str">
        <f>IFERROR( INDEX([3]!_INSTRUMENT_TAGS[LDESC],  MATCH(_INSTRUMENTS[[#This Row],[TAG]],[3]!_INSTRUMENT_TAGS[TAG1],0)), "&lt;ERROR&gt;")</f>
        <v>2ND PASS FLY ASH ROTARY VALVE</v>
      </c>
      <c r="C272" s="281"/>
      <c r="D272" s="280" t="s">
        <v>1133</v>
      </c>
      <c r="E272" s="281"/>
      <c r="F272" s="280">
        <v>4012</v>
      </c>
      <c r="G272" s="280" t="str">
        <f>IFERROR( INDEX([3]!_PIDS[DESCRIPTION],  MATCH(_INSTRUMENTS[[#This Row],[PID]],[3]!_PIDS[PID],0)), "&lt;ERROR&gt;")</f>
        <v>BOTTOM ASH AND SAND SYSTEM</v>
      </c>
      <c r="H272" s="280" t="s">
        <v>2368</v>
      </c>
      <c r="I272" s="280" t="s">
        <v>2369</v>
      </c>
    </row>
    <row r="273" spans="1:9" hidden="1" x14ac:dyDescent="0.4">
      <c r="A273" s="280" t="s">
        <v>2746</v>
      </c>
      <c r="B273" s="280" t="str">
        <f>IFERROR( INDEX([3]!_INSTRUMENT_TAGS[LDESC],  MATCH(_INSTRUMENTS[[#This Row],[TAG]],[3]!_INSTRUMENT_TAGS[TAG1],0)), "&lt;ERROR&gt;")</f>
        <v>2ND PASS FLY ASH ROTARY VALVE ISOLATOR</v>
      </c>
      <c r="C273" s="281"/>
      <c r="D273" s="280" t="s">
        <v>2718</v>
      </c>
      <c r="E273" s="281"/>
      <c r="F273" s="280">
        <v>4012</v>
      </c>
      <c r="G273" s="280" t="str">
        <f>IFERROR( INDEX([3]!_PIDS[DESCRIPTION],  MATCH(_INSTRUMENTS[[#This Row],[PID]],[3]!_PIDS[PID],0)), "&lt;ERROR&gt;")</f>
        <v>BOTTOM ASH AND SAND SYSTEM</v>
      </c>
      <c r="H273" s="280" t="s">
        <v>2368</v>
      </c>
      <c r="I273" s="280" t="s">
        <v>2369</v>
      </c>
    </row>
    <row r="274" spans="1:9" hidden="1" x14ac:dyDescent="0.4">
      <c r="A274" s="280" t="s">
        <v>2743</v>
      </c>
      <c r="B274" s="280" t="str">
        <f>IFERROR( INDEX([3]!_INSTRUMENT_TAGS[LDESC],  MATCH(_INSTRUMENTS[[#This Row],[TAG]],[3]!_INSTRUMENT_TAGS[TAG1],0)), "&lt;ERROR&gt;")</f>
        <v>2ND PASS FLY ASH ROTARY VALVE LOCAL_MODE</v>
      </c>
      <c r="C274" s="281"/>
      <c r="D274" s="280" t="s">
        <v>2712</v>
      </c>
      <c r="E274" s="281"/>
      <c r="F274" s="280">
        <v>4012</v>
      </c>
      <c r="G274" s="280" t="str">
        <f>IFERROR( INDEX([3]!_PIDS[DESCRIPTION],  MATCH(_INSTRUMENTS[[#This Row],[PID]],[3]!_PIDS[PID],0)), "&lt;ERROR&gt;")</f>
        <v>BOTTOM ASH AND SAND SYSTEM</v>
      </c>
      <c r="H274" s="280" t="s">
        <v>2368</v>
      </c>
      <c r="I274" s="280" t="s">
        <v>2369</v>
      </c>
    </row>
    <row r="275" spans="1:9" hidden="1" x14ac:dyDescent="0.4">
      <c r="A275" s="280" t="s">
        <v>2744</v>
      </c>
      <c r="B275" s="280" t="str">
        <f>IFERROR( INDEX([3]!_INSTRUMENT_TAGS[LDESC],  MATCH(_INSTRUMENTS[[#This Row],[TAG]],[3]!_INSTRUMENT_TAGS[TAG1],0)), "&lt;ERROR&gt;")</f>
        <v>2ND PASS FLY ASH ROTARY VALVE LOCAL_RUN_ FWD</v>
      </c>
      <c r="C275" s="281"/>
      <c r="D275" s="280" t="s">
        <v>2714</v>
      </c>
      <c r="E275" s="281"/>
      <c r="F275" s="280">
        <v>4012</v>
      </c>
      <c r="G275" s="280" t="str">
        <f>IFERROR( INDEX([3]!_PIDS[DESCRIPTION],  MATCH(_INSTRUMENTS[[#This Row],[PID]],[3]!_PIDS[PID],0)), "&lt;ERROR&gt;")</f>
        <v>BOTTOM ASH AND SAND SYSTEM</v>
      </c>
      <c r="H275" s="280" t="s">
        <v>2368</v>
      </c>
      <c r="I275" s="280" t="s">
        <v>2369</v>
      </c>
    </row>
    <row r="276" spans="1:9" hidden="1" x14ac:dyDescent="0.4">
      <c r="A276" s="280" t="s">
        <v>2745</v>
      </c>
      <c r="B276" s="280" t="str">
        <f>IFERROR( INDEX([3]!_INSTRUMENT_TAGS[LDESC],  MATCH(_INSTRUMENTS[[#This Row],[TAG]],[3]!_INSTRUMENT_TAGS[TAG1],0)), "&lt;ERROR&gt;")</f>
        <v>2ND PASS FLY ASH ROTARY VALVE LOCAL_RUN_ REV</v>
      </c>
      <c r="C276" s="281"/>
      <c r="D276" s="280" t="s">
        <v>2716</v>
      </c>
      <c r="E276" s="281"/>
      <c r="F276" s="280">
        <v>4012</v>
      </c>
      <c r="G276" s="280" t="str">
        <f>IFERROR( INDEX([3]!_PIDS[DESCRIPTION],  MATCH(_INSTRUMENTS[[#This Row],[PID]],[3]!_PIDS[PID],0)), "&lt;ERROR&gt;")</f>
        <v>BOTTOM ASH AND SAND SYSTEM</v>
      </c>
      <c r="H276" s="280" t="s">
        <v>2368</v>
      </c>
      <c r="I276" s="280" t="s">
        <v>2369</v>
      </c>
    </row>
    <row r="277" spans="1:9" hidden="1" x14ac:dyDescent="0.4">
      <c r="A277" s="280" t="s">
        <v>1035</v>
      </c>
      <c r="B277" s="280" t="str">
        <f>IFERROR( INDEX([3]!_INSTRUMENT_TAGS[LDESC],  MATCH(_INSTRUMENTS[[#This Row],[TAG]],[3]!_INSTRUMENT_TAGS[TAG1],0)), "&lt;ERROR&gt;")</f>
        <v>3RD PASS FLY ASH ROTARY VALVE</v>
      </c>
      <c r="C277" s="281"/>
      <c r="D277" s="280" t="s">
        <v>1133</v>
      </c>
      <c r="E277" s="281"/>
      <c r="F277" s="280">
        <v>4012</v>
      </c>
      <c r="G277" s="280" t="str">
        <f>IFERROR( INDEX([3]!_PIDS[DESCRIPTION],  MATCH(_INSTRUMENTS[[#This Row],[PID]],[3]!_PIDS[PID],0)), "&lt;ERROR&gt;")</f>
        <v>BOTTOM ASH AND SAND SYSTEM</v>
      </c>
      <c r="H277" s="280" t="s">
        <v>2368</v>
      </c>
      <c r="I277" s="280" t="s">
        <v>2369</v>
      </c>
    </row>
    <row r="278" spans="1:9" hidden="1" x14ac:dyDescent="0.4">
      <c r="A278" s="280" t="s">
        <v>2750</v>
      </c>
      <c r="B278" s="280" t="str">
        <f>IFERROR( INDEX([3]!_INSTRUMENT_TAGS[LDESC],  MATCH(_INSTRUMENTS[[#This Row],[TAG]],[3]!_INSTRUMENT_TAGS[TAG1],0)), "&lt;ERROR&gt;")</f>
        <v>3RD PASS FLY ASH ROTARY VALVE ISOLATOR</v>
      </c>
      <c r="C278" s="281"/>
      <c r="D278" s="280" t="s">
        <v>2718</v>
      </c>
      <c r="E278" s="281"/>
      <c r="F278" s="280">
        <v>4012</v>
      </c>
      <c r="G278" s="280" t="str">
        <f>IFERROR( INDEX([3]!_PIDS[DESCRIPTION],  MATCH(_INSTRUMENTS[[#This Row],[PID]],[3]!_PIDS[PID],0)), "&lt;ERROR&gt;")</f>
        <v>BOTTOM ASH AND SAND SYSTEM</v>
      </c>
      <c r="H278" s="280" t="s">
        <v>2368</v>
      </c>
      <c r="I278" s="280" t="s">
        <v>2369</v>
      </c>
    </row>
    <row r="279" spans="1:9" hidden="1" x14ac:dyDescent="0.4">
      <c r="A279" s="280" t="s">
        <v>2747</v>
      </c>
      <c r="B279" s="280" t="str">
        <f>IFERROR( INDEX([3]!_INSTRUMENT_TAGS[LDESC],  MATCH(_INSTRUMENTS[[#This Row],[TAG]],[3]!_INSTRUMENT_TAGS[TAG1],0)), "&lt;ERROR&gt;")</f>
        <v>3RD PASS FLY ASH ROTARY VALVE LOCAL_MODE</v>
      </c>
      <c r="C279" s="281"/>
      <c r="D279" s="280" t="s">
        <v>2712</v>
      </c>
      <c r="E279" s="281"/>
      <c r="F279" s="280">
        <v>4012</v>
      </c>
      <c r="G279" s="280" t="str">
        <f>IFERROR( INDEX([3]!_PIDS[DESCRIPTION],  MATCH(_INSTRUMENTS[[#This Row],[PID]],[3]!_PIDS[PID],0)), "&lt;ERROR&gt;")</f>
        <v>BOTTOM ASH AND SAND SYSTEM</v>
      </c>
      <c r="H279" s="280" t="s">
        <v>2368</v>
      </c>
      <c r="I279" s="280" t="s">
        <v>2369</v>
      </c>
    </row>
    <row r="280" spans="1:9" hidden="1" x14ac:dyDescent="0.4">
      <c r="A280" s="280" t="s">
        <v>2748</v>
      </c>
      <c r="B280" s="280" t="str">
        <f>IFERROR( INDEX([3]!_INSTRUMENT_TAGS[LDESC],  MATCH(_INSTRUMENTS[[#This Row],[TAG]],[3]!_INSTRUMENT_TAGS[TAG1],0)), "&lt;ERROR&gt;")</f>
        <v>3RD PASS FLY ASH ROTARY VALVE LOCAL_RUN_ FWD</v>
      </c>
      <c r="C280" s="281"/>
      <c r="D280" s="280" t="s">
        <v>2714</v>
      </c>
      <c r="E280" s="281"/>
      <c r="F280" s="280">
        <v>4012</v>
      </c>
      <c r="G280" s="280" t="str">
        <f>IFERROR( INDEX([3]!_PIDS[DESCRIPTION],  MATCH(_INSTRUMENTS[[#This Row],[PID]],[3]!_PIDS[PID],0)), "&lt;ERROR&gt;")</f>
        <v>BOTTOM ASH AND SAND SYSTEM</v>
      </c>
      <c r="H280" s="280" t="s">
        <v>2368</v>
      </c>
      <c r="I280" s="280" t="s">
        <v>2369</v>
      </c>
    </row>
    <row r="281" spans="1:9" hidden="1" x14ac:dyDescent="0.4">
      <c r="A281" s="280" t="s">
        <v>2749</v>
      </c>
      <c r="B281" s="280" t="str">
        <f>IFERROR( INDEX([3]!_INSTRUMENT_TAGS[LDESC],  MATCH(_INSTRUMENTS[[#This Row],[TAG]],[3]!_INSTRUMENT_TAGS[TAG1],0)), "&lt;ERROR&gt;")</f>
        <v>3RD PASS FLY ASH ROTARY VALVE LOCAL_RUN_ REV</v>
      </c>
      <c r="C281" s="281"/>
      <c r="D281" s="280" t="s">
        <v>2716</v>
      </c>
      <c r="E281" s="281"/>
      <c r="F281" s="280">
        <v>4012</v>
      </c>
      <c r="G281" s="280" t="str">
        <f>IFERROR( INDEX([3]!_PIDS[DESCRIPTION],  MATCH(_INSTRUMENTS[[#This Row],[PID]],[3]!_PIDS[PID],0)), "&lt;ERROR&gt;")</f>
        <v>BOTTOM ASH AND SAND SYSTEM</v>
      </c>
      <c r="H281" s="280" t="s">
        <v>2368</v>
      </c>
      <c r="I281" s="280" t="s">
        <v>2369</v>
      </c>
    </row>
    <row r="282" spans="1:9" hidden="1" x14ac:dyDescent="0.4">
      <c r="A282" s="280" t="s">
        <v>1515</v>
      </c>
      <c r="B282" s="280" t="str">
        <f>IFERROR( INDEX([3]!_INSTRUMENT_TAGS[LDESC],  MATCH(_INSTRUMENTS[[#This Row],[TAG]],[3]!_INSTRUMENT_TAGS[TAG1],0)), "&lt;ERROR&gt;")</f>
        <v>BOTTOM ASH CONVEYOR</v>
      </c>
      <c r="C282" s="281"/>
      <c r="D282" s="280" t="s">
        <v>1134</v>
      </c>
      <c r="E282" s="281"/>
      <c r="F282" s="280">
        <v>4012</v>
      </c>
      <c r="G282" s="280" t="str">
        <f>IFERROR( INDEX([3]!_PIDS[DESCRIPTION],  MATCH(_INSTRUMENTS[[#This Row],[PID]],[3]!_PIDS[PID],0)), "&lt;ERROR&gt;")</f>
        <v>BOTTOM ASH AND SAND SYSTEM</v>
      </c>
      <c r="H282" s="280" t="s">
        <v>2368</v>
      </c>
      <c r="I282" s="280" t="s">
        <v>2369</v>
      </c>
    </row>
    <row r="283" spans="1:9" hidden="1" x14ac:dyDescent="0.4">
      <c r="A283" s="280" t="s">
        <v>2641</v>
      </c>
      <c r="B283" s="280" t="str">
        <f>IFERROR( INDEX([3]!_INSTRUMENT_TAGS[LDESC],  MATCH(_INSTRUMENTS[[#This Row],[TAG]],[3]!_INSTRUMENT_TAGS[TAG1],0)), "&lt;ERROR&gt;")</f>
        <v>BOTTOM ASH CONVEYOR ISOLATOR</v>
      </c>
      <c r="C283" s="281"/>
      <c r="D283" s="280" t="s">
        <v>2601</v>
      </c>
      <c r="E283" s="281"/>
      <c r="F283" s="280">
        <v>4012</v>
      </c>
      <c r="G283" s="280" t="str">
        <f>IFERROR( INDEX([3]!_PIDS[DESCRIPTION],  MATCH(_INSTRUMENTS[[#This Row],[PID]],[3]!_PIDS[PID],0)), "&lt;ERROR&gt;")</f>
        <v>BOTTOM ASH AND SAND SYSTEM</v>
      </c>
      <c r="H283" s="280" t="s">
        <v>2368</v>
      </c>
      <c r="I283" s="280" t="s">
        <v>2369</v>
      </c>
    </row>
    <row r="284" spans="1:9" hidden="1" x14ac:dyDescent="0.4">
      <c r="A284" s="280" t="s">
        <v>2638</v>
      </c>
      <c r="B284" s="280" t="str">
        <f>IFERROR( INDEX([3]!_INSTRUMENT_TAGS[LDESC],  MATCH(_INSTRUMENTS[[#This Row],[TAG]],[3]!_INSTRUMENT_TAGS[TAG1],0)), "&lt;ERROR&gt;")</f>
        <v>BOTTOM ASH CONVEYOR LOCAL_MODE</v>
      </c>
      <c r="C284" s="281"/>
      <c r="D284" s="280" t="s">
        <v>2595</v>
      </c>
      <c r="E284" s="281"/>
      <c r="F284" s="280">
        <v>4012</v>
      </c>
      <c r="G284" s="280" t="str">
        <f>IFERROR( INDEX([3]!_PIDS[DESCRIPTION],  MATCH(_INSTRUMENTS[[#This Row],[PID]],[3]!_PIDS[PID],0)), "&lt;ERROR&gt;")</f>
        <v>BOTTOM ASH AND SAND SYSTEM</v>
      </c>
      <c r="H284" s="280" t="s">
        <v>2368</v>
      </c>
      <c r="I284" s="280" t="s">
        <v>2369</v>
      </c>
    </row>
    <row r="285" spans="1:9" hidden="1" x14ac:dyDescent="0.4">
      <c r="A285" s="280" t="s">
        <v>2639</v>
      </c>
      <c r="B285" s="280" t="str">
        <f>IFERROR( INDEX([3]!_INSTRUMENT_TAGS[LDESC],  MATCH(_INSTRUMENTS[[#This Row],[TAG]],[3]!_INSTRUMENT_TAGS[TAG1],0)), "&lt;ERROR&gt;")</f>
        <v>BOTTOM ASH CONVEYOR LOCAL_RUN_FWD</v>
      </c>
      <c r="C285" s="281"/>
      <c r="D285" s="280" t="s">
        <v>2597</v>
      </c>
      <c r="E285" s="281"/>
      <c r="F285" s="280">
        <v>4012</v>
      </c>
      <c r="G285" s="280" t="str">
        <f>IFERROR( INDEX([3]!_PIDS[DESCRIPTION],  MATCH(_INSTRUMENTS[[#This Row],[PID]],[3]!_PIDS[PID],0)), "&lt;ERROR&gt;")</f>
        <v>BOTTOM ASH AND SAND SYSTEM</v>
      </c>
      <c r="H285" s="280" t="s">
        <v>2368</v>
      </c>
      <c r="I285" s="280" t="s">
        <v>2369</v>
      </c>
    </row>
    <row r="286" spans="1:9" hidden="1" x14ac:dyDescent="0.4">
      <c r="A286" s="280" t="s">
        <v>2640</v>
      </c>
      <c r="B286" s="280" t="str">
        <f>IFERROR( INDEX([3]!_INSTRUMENT_TAGS[LDESC],  MATCH(_INSTRUMENTS[[#This Row],[TAG]],[3]!_INSTRUMENT_TAGS[TAG1],0)), "&lt;ERROR&gt;")</f>
        <v>BOTTOM ASH CONVEYOR LOCAL_RUN_REV</v>
      </c>
      <c r="C286" s="281"/>
      <c r="D286" s="280" t="s">
        <v>2599</v>
      </c>
      <c r="E286" s="281"/>
      <c r="F286" s="280">
        <v>4012</v>
      </c>
      <c r="G286" s="280" t="str">
        <f>IFERROR( INDEX([3]!_PIDS[DESCRIPTION],  MATCH(_INSTRUMENTS[[#This Row],[PID]],[3]!_PIDS[PID],0)), "&lt;ERROR&gt;")</f>
        <v>BOTTOM ASH AND SAND SYSTEM</v>
      </c>
      <c r="H286" s="280" t="s">
        <v>2368</v>
      </c>
      <c r="I286" s="280" t="s">
        <v>2369</v>
      </c>
    </row>
    <row r="287" spans="1:9" hidden="1" x14ac:dyDescent="0.4">
      <c r="A287" s="280" t="s">
        <v>1525</v>
      </c>
      <c r="B287" s="280" t="str">
        <f>IFERROR( INDEX([3]!_INSTRUMENT_TAGS[LDESC],  MATCH(_INSTRUMENTS[[#This Row],[TAG]],[3]!_INSTRUMENT_TAGS[TAG1],0)), "&lt;ERROR&gt;")</f>
        <v>ASH CONTAINER SCREW</v>
      </c>
      <c r="C287" s="281"/>
      <c r="D287" s="280" t="s">
        <v>1146</v>
      </c>
      <c r="E287" s="281"/>
      <c r="F287" s="280">
        <v>4012</v>
      </c>
      <c r="G287" s="280" t="str">
        <f>IFERROR( INDEX([3]!_PIDS[DESCRIPTION],  MATCH(_INSTRUMENTS[[#This Row],[PID]],[3]!_PIDS[PID],0)), "&lt;ERROR&gt;")</f>
        <v>BOTTOM ASH AND SAND SYSTEM</v>
      </c>
      <c r="H287" s="280" t="s">
        <v>2368</v>
      </c>
      <c r="I287" s="280" t="s">
        <v>2369</v>
      </c>
    </row>
    <row r="288" spans="1:9" hidden="1" x14ac:dyDescent="0.4">
      <c r="A288" s="280" t="s">
        <v>2707</v>
      </c>
      <c r="B288" s="280" t="str">
        <f>IFERROR( INDEX([3]!_INSTRUMENT_TAGS[LDESC],  MATCH(_INSTRUMENTS[[#This Row],[TAG]],[3]!_INSTRUMENT_TAGS[TAG1],0)), "&lt;ERROR&gt;")</f>
        <v>ASH CONTAINER SCREW ISOLA TOR</v>
      </c>
      <c r="C288" s="281"/>
      <c r="D288" s="280" t="s">
        <v>2699</v>
      </c>
      <c r="E288" s="281"/>
      <c r="F288" s="280">
        <v>4012</v>
      </c>
      <c r="G288" s="280" t="str">
        <f>IFERROR( INDEX([3]!_PIDS[DESCRIPTION],  MATCH(_INSTRUMENTS[[#This Row],[PID]],[3]!_PIDS[PID],0)), "&lt;ERROR&gt;")</f>
        <v>BOTTOM ASH AND SAND SYSTEM</v>
      </c>
      <c r="H288" s="280" t="s">
        <v>2368</v>
      </c>
      <c r="I288" s="280" t="s">
        <v>2369</v>
      </c>
    </row>
    <row r="289" spans="1:9" hidden="1" x14ac:dyDescent="0.4">
      <c r="A289" s="280" t="s">
        <v>1511</v>
      </c>
      <c r="B289" s="280" t="str">
        <f>IFERROR( INDEX([3]!_INSTRUMENT_TAGS[LDESC],  MATCH(_INSTRUMENTS[[#This Row],[TAG]],[3]!_INSTRUMENT_TAGS[TAG1],0)), "&lt;ERROR&gt;")</f>
        <v>PURIFIED SAND SCREW CONVEYOR</v>
      </c>
      <c r="C289" s="281"/>
      <c r="D289" s="280" t="s">
        <v>1133</v>
      </c>
      <c r="E289" s="281"/>
      <c r="F289" s="280">
        <v>4012</v>
      </c>
      <c r="G289" s="280" t="str">
        <f>IFERROR( INDEX([3]!_PIDS[DESCRIPTION],  MATCH(_INSTRUMENTS[[#This Row],[PID]],[3]!_PIDS[PID],0)), "&lt;ERROR&gt;")</f>
        <v>BOTTOM ASH AND SAND SYSTEM</v>
      </c>
      <c r="H289" s="280" t="s">
        <v>2368</v>
      </c>
      <c r="I289" s="280" t="s">
        <v>2369</v>
      </c>
    </row>
    <row r="290" spans="1:9" hidden="1" x14ac:dyDescent="0.4">
      <c r="A290" s="280" t="s">
        <v>2742</v>
      </c>
      <c r="B290" s="280" t="str">
        <f>IFERROR( INDEX([3]!_INSTRUMENT_TAGS[LDESC],  MATCH(_INSTRUMENTS[[#This Row],[TAG]],[3]!_INSTRUMENT_TAGS[TAG1],0)), "&lt;ERROR&gt;")</f>
        <v>PURIFIED SAND SCREW CONVEYOR ISOLATOR</v>
      </c>
      <c r="C290" s="281"/>
      <c r="D290" s="280" t="s">
        <v>2718</v>
      </c>
      <c r="E290" s="281"/>
      <c r="F290" s="280">
        <v>4012</v>
      </c>
      <c r="G290" s="280" t="str">
        <f>IFERROR( INDEX([3]!_PIDS[DESCRIPTION],  MATCH(_INSTRUMENTS[[#This Row],[PID]],[3]!_PIDS[PID],0)), "&lt;ERROR&gt;")</f>
        <v>BOTTOM ASH AND SAND SYSTEM</v>
      </c>
      <c r="H290" s="280" t="s">
        <v>2368</v>
      </c>
      <c r="I290" s="280" t="s">
        <v>2369</v>
      </c>
    </row>
    <row r="291" spans="1:9" hidden="1" x14ac:dyDescent="0.4">
      <c r="A291" s="280" t="s">
        <v>2739</v>
      </c>
      <c r="B291" s="280" t="str">
        <f>IFERROR( INDEX([3]!_INSTRUMENT_TAGS[LDESC],  MATCH(_INSTRUMENTS[[#This Row],[TAG]],[3]!_INSTRUMENT_TAGS[TAG1],0)), "&lt;ERROR&gt;")</f>
        <v>PURIFIED SAND SCREW CONVEYOR LOCAL_MODE</v>
      </c>
      <c r="C291" s="281"/>
      <c r="D291" s="280" t="s">
        <v>2712</v>
      </c>
      <c r="E291" s="281"/>
      <c r="F291" s="280">
        <v>4012</v>
      </c>
      <c r="G291" s="280" t="str">
        <f>IFERROR( INDEX([3]!_PIDS[DESCRIPTION],  MATCH(_INSTRUMENTS[[#This Row],[PID]],[3]!_PIDS[PID],0)), "&lt;ERROR&gt;")</f>
        <v>BOTTOM ASH AND SAND SYSTEM</v>
      </c>
      <c r="H291" s="280" t="s">
        <v>2368</v>
      </c>
      <c r="I291" s="280" t="s">
        <v>2369</v>
      </c>
    </row>
    <row r="292" spans="1:9" hidden="1" x14ac:dyDescent="0.4">
      <c r="A292" s="280" t="s">
        <v>2740</v>
      </c>
      <c r="B292" s="280" t="str">
        <f>IFERROR( INDEX([3]!_INSTRUMENT_TAGS[LDESC],  MATCH(_INSTRUMENTS[[#This Row],[TAG]],[3]!_INSTRUMENT_TAGS[TAG1],0)), "&lt;ERROR&gt;")</f>
        <v>PURIFIED SAND SCREW CONVEYOR LOCAL_RUN_ FWD</v>
      </c>
      <c r="C292" s="281"/>
      <c r="D292" s="280" t="s">
        <v>2714</v>
      </c>
      <c r="E292" s="281"/>
      <c r="F292" s="280">
        <v>4012</v>
      </c>
      <c r="G292" s="280" t="str">
        <f>IFERROR( INDEX([3]!_PIDS[DESCRIPTION],  MATCH(_INSTRUMENTS[[#This Row],[PID]],[3]!_PIDS[PID],0)), "&lt;ERROR&gt;")</f>
        <v>BOTTOM ASH AND SAND SYSTEM</v>
      </c>
      <c r="H292" s="280" t="s">
        <v>2368</v>
      </c>
      <c r="I292" s="280" t="s">
        <v>2369</v>
      </c>
    </row>
    <row r="293" spans="1:9" hidden="1" x14ac:dyDescent="0.4">
      <c r="A293" s="280" t="s">
        <v>2741</v>
      </c>
      <c r="B293" s="280" t="str">
        <f>IFERROR( INDEX([3]!_INSTRUMENT_TAGS[LDESC],  MATCH(_INSTRUMENTS[[#This Row],[TAG]],[3]!_INSTRUMENT_TAGS[TAG1],0)), "&lt;ERROR&gt;")</f>
        <v>PURIFIED SAND SCREW CONVEYOR LOCAL_RUN_ REV</v>
      </c>
      <c r="C293" s="281"/>
      <c r="D293" s="280" t="s">
        <v>2716</v>
      </c>
      <c r="E293" s="281"/>
      <c r="F293" s="280">
        <v>4012</v>
      </c>
      <c r="G293" s="280" t="str">
        <f>IFERROR( INDEX([3]!_PIDS[DESCRIPTION],  MATCH(_INSTRUMENTS[[#This Row],[PID]],[3]!_PIDS[PID],0)), "&lt;ERROR&gt;")</f>
        <v>BOTTOM ASH AND SAND SYSTEM</v>
      </c>
      <c r="H293" s="280" t="s">
        <v>2368</v>
      </c>
      <c r="I293" s="280" t="s">
        <v>2369</v>
      </c>
    </row>
    <row r="294" spans="1:9" hidden="1" x14ac:dyDescent="0.4">
      <c r="A294" s="280" t="s">
        <v>935</v>
      </c>
      <c r="B294" s="280" t="str">
        <f>IFERROR( INDEX([3]!_INSTRUMENT_TAGS[LDESC],  MATCH(_INSTRUMENTS[[#This Row],[TAG]],[3]!_INSTRUMENT_TAGS[TAG1],0)), "&lt;ERROR&gt;")</f>
        <v>ESP HARDWIRED SIGNALS TO/FROM BOILER PLC</v>
      </c>
      <c r="C294" s="281"/>
      <c r="D294" s="280" t="s">
        <v>1141</v>
      </c>
      <c r="E294" s="281"/>
      <c r="F294" s="280">
        <v>4011</v>
      </c>
      <c r="G294" s="280" t="str">
        <f>IFERROR( INDEX([3]!_PIDS[DESCRIPTION],  MATCH(_INSTRUMENTS[[#This Row],[PID]],[3]!_PIDS[PID],0)), "&lt;ERROR&gt;")</f>
        <v>FLUE GAS CLEANING</v>
      </c>
      <c r="H294" s="280" t="s">
        <v>2368</v>
      </c>
      <c r="I294" s="280" t="s">
        <v>2369</v>
      </c>
    </row>
    <row r="295" spans="1:9" hidden="1" x14ac:dyDescent="0.4">
      <c r="A295" s="280" t="s">
        <v>2546</v>
      </c>
      <c r="B295" s="280" t="str">
        <f>IFERROR( INDEX([3]!_INSTRUMENT_TAGS[LDESC],  MATCH(_INSTRUMENTS[[#This Row],[TAG]],[3]!_INSTRUMENT_TAGS[TAG1],0)), "&lt;ERROR&gt;")</f>
        <v>ESP HARDWIRED SIGNALS TO/FROM BOILER PLC ESP_COLLECTIVE_ALARM</v>
      </c>
      <c r="C295" s="281"/>
      <c r="D295" s="280" t="s">
        <v>2547</v>
      </c>
      <c r="E295" s="281"/>
      <c r="F295" s="280">
        <v>4011</v>
      </c>
      <c r="G295" s="280" t="str">
        <f>IFERROR( INDEX([3]!_PIDS[DESCRIPTION],  MATCH(_INSTRUMENTS[[#This Row],[PID]],[3]!_PIDS[PID],0)), "&lt;ERROR&gt;")</f>
        <v>FLUE GAS CLEANING</v>
      </c>
      <c r="H295" s="280" t="s">
        <v>2368</v>
      </c>
      <c r="I295" s="280" t="s">
        <v>2369</v>
      </c>
    </row>
    <row r="296" spans="1:9" hidden="1" x14ac:dyDescent="0.4">
      <c r="A296" s="280" t="s">
        <v>2548</v>
      </c>
      <c r="B296" s="280" t="str">
        <f>IFERROR( INDEX([3]!_INSTRUMENT_TAGS[LDESC],  MATCH(_INSTRUMENTS[[#This Row],[TAG]],[3]!_INSTRUMENT_TAGS[TAG1],0)), "&lt;ERROR&gt;")</f>
        <v>ESP HARDWIRED SIGNALS TO/FROM BOILER PLC ESP_COLLECTIVE_WARNING</v>
      </c>
      <c r="C296" s="281"/>
      <c r="D296" s="280" t="s">
        <v>2549</v>
      </c>
      <c r="E296" s="281"/>
      <c r="F296" s="280">
        <v>4011</v>
      </c>
      <c r="G296" s="280" t="str">
        <f>IFERROR( INDEX([3]!_PIDS[DESCRIPTION],  MATCH(_INSTRUMENTS[[#This Row],[PID]],[3]!_PIDS[PID],0)), "&lt;ERROR&gt;")</f>
        <v>FLUE GAS CLEANING</v>
      </c>
      <c r="H296" s="280" t="s">
        <v>2368</v>
      </c>
      <c r="I296" s="280" t="s">
        <v>2369</v>
      </c>
    </row>
    <row r="297" spans="1:9" hidden="1" x14ac:dyDescent="0.4">
      <c r="A297" s="280" t="s">
        <v>2562</v>
      </c>
      <c r="B297" s="280" t="str">
        <f>IFERROR( INDEX([3]!_INSTRUMENT_TAGS[LDESC],  MATCH(_INSTRUMENTS[[#This Row],[TAG]],[3]!_INSTRUMENT_TAGS[TAG1],0)), "&lt;ERROR&gt;")</f>
        <v>ESP HARDWIRED SIGNALS TO/FROM BOILER PLC ESP_EXT_RELEASE_FILTER</v>
      </c>
      <c r="C297" s="281"/>
      <c r="D297" s="280" t="s">
        <v>2563</v>
      </c>
      <c r="E297" s="281"/>
      <c r="F297" s="280">
        <v>4011</v>
      </c>
      <c r="G297" s="280" t="str">
        <f>IFERROR( INDEX([3]!_PIDS[DESCRIPTION],  MATCH(_INSTRUMENTS[[#This Row],[PID]],[3]!_PIDS[PID],0)), "&lt;ERROR&gt;")</f>
        <v>FLUE GAS CLEANING</v>
      </c>
      <c r="H297" s="280" t="s">
        <v>2368</v>
      </c>
      <c r="I297" s="280" t="s">
        <v>2369</v>
      </c>
    </row>
    <row r="298" spans="1:9" hidden="1" x14ac:dyDescent="0.4">
      <c r="A298" s="280" t="s">
        <v>2552</v>
      </c>
      <c r="B298" s="280" t="str">
        <f>IFERROR( INDEX([3]!_INSTRUMENT_TAGS[LDESC],  MATCH(_INSTRUMENTS[[#This Row],[TAG]],[3]!_INSTRUMENT_TAGS[TAG1],0)), "&lt;ERROR&gt;")</f>
        <v>ESP HARDWIRED SIGNALS TO/FROM BOILER PLC ESP_IN_OPERATION</v>
      </c>
      <c r="C298" s="281"/>
      <c r="D298" s="280" t="s">
        <v>2553</v>
      </c>
      <c r="E298" s="281"/>
      <c r="F298" s="280">
        <v>4011</v>
      </c>
      <c r="G298" s="280" t="str">
        <f>IFERROR( INDEX([3]!_PIDS[DESCRIPTION],  MATCH(_INSTRUMENTS[[#This Row],[PID]],[3]!_PIDS[PID],0)), "&lt;ERROR&gt;")</f>
        <v>FLUE GAS CLEANING</v>
      </c>
      <c r="H298" s="280" t="s">
        <v>2368</v>
      </c>
      <c r="I298" s="280" t="s">
        <v>2369</v>
      </c>
    </row>
    <row r="299" spans="1:9" hidden="1" x14ac:dyDescent="0.4">
      <c r="A299" s="280" t="s">
        <v>2550</v>
      </c>
      <c r="B299" s="280" t="str">
        <f>IFERROR( INDEX([3]!_INSTRUMENT_TAGS[LDESC],  MATCH(_INSTRUMENTS[[#This Row],[TAG]],[3]!_INSTRUMENT_TAGS[TAG1],0)), "&lt;ERROR&gt;")</f>
        <v>ESP HARDWIRED SIGNALS TO/FROM BOILER PLC ESP_IN_STANDBY</v>
      </c>
      <c r="C299" s="281"/>
      <c r="D299" s="280" t="s">
        <v>2551</v>
      </c>
      <c r="E299" s="281"/>
      <c r="F299" s="280">
        <v>4011</v>
      </c>
      <c r="G299" s="280" t="str">
        <f>IFERROR( INDEX([3]!_PIDS[DESCRIPTION],  MATCH(_INSTRUMENTS[[#This Row],[PID]],[3]!_PIDS[PID],0)), "&lt;ERROR&gt;")</f>
        <v>FLUE GAS CLEANING</v>
      </c>
      <c r="H299" s="280" t="s">
        <v>2368</v>
      </c>
      <c r="I299" s="280" t="s">
        <v>2369</v>
      </c>
    </row>
    <row r="300" spans="1:9" hidden="1" x14ac:dyDescent="0.4">
      <c r="A300" s="280" t="s">
        <v>2554</v>
      </c>
      <c r="B300" s="280" t="str">
        <f>IFERROR( INDEX([3]!_INSTRUMENT_TAGS[LDESC],  MATCH(_INSTRUMENTS[[#This Row],[TAG]],[3]!_INSTRUMENT_TAGS[TAG1],0)), "&lt;ERROR&gt;")</f>
        <v>ESP HARDWIRED SIGNALS TO/FROM BOILER PLC ESP_SPARE_DI1</v>
      </c>
      <c r="C300" s="281"/>
      <c r="D300" s="280" t="s">
        <v>2555</v>
      </c>
      <c r="E300" s="281"/>
      <c r="F300" s="280">
        <v>4011</v>
      </c>
      <c r="G300" s="280" t="str">
        <f>IFERROR( INDEX([3]!_PIDS[DESCRIPTION],  MATCH(_INSTRUMENTS[[#This Row],[PID]],[3]!_PIDS[PID],0)), "&lt;ERROR&gt;")</f>
        <v>FLUE GAS CLEANING</v>
      </c>
      <c r="H300" s="280" t="s">
        <v>2368</v>
      </c>
      <c r="I300" s="280" t="s">
        <v>2369</v>
      </c>
    </row>
    <row r="301" spans="1:9" hidden="1" x14ac:dyDescent="0.4">
      <c r="A301" s="280" t="s">
        <v>2556</v>
      </c>
      <c r="B301" s="280" t="str">
        <f>IFERROR( INDEX([3]!_INSTRUMENT_TAGS[LDESC],  MATCH(_INSTRUMENTS[[#This Row],[TAG]],[3]!_INSTRUMENT_TAGS[TAG1],0)), "&lt;ERROR&gt;")</f>
        <v>ESP HARDWIRED SIGNALS TO/FROM BOILER PLC ESP_SPARE_DI2</v>
      </c>
      <c r="C301" s="281"/>
      <c r="D301" s="280" t="s">
        <v>2557</v>
      </c>
      <c r="E301" s="281"/>
      <c r="F301" s="280">
        <v>4011</v>
      </c>
      <c r="G301" s="280" t="str">
        <f>IFERROR( INDEX([3]!_PIDS[DESCRIPTION],  MATCH(_INSTRUMENTS[[#This Row],[PID]],[3]!_PIDS[PID],0)), "&lt;ERROR&gt;")</f>
        <v>FLUE GAS CLEANING</v>
      </c>
      <c r="H301" s="280" t="s">
        <v>2368</v>
      </c>
      <c r="I301" s="280" t="s">
        <v>2369</v>
      </c>
    </row>
    <row r="302" spans="1:9" hidden="1" x14ac:dyDescent="0.4">
      <c r="A302" s="280" t="s">
        <v>2558</v>
      </c>
      <c r="B302" s="280" t="str">
        <f>IFERROR( INDEX([3]!_INSTRUMENT_TAGS[LDESC],  MATCH(_INSTRUMENTS[[#This Row],[TAG]],[3]!_INSTRUMENT_TAGS[TAG1],0)), "&lt;ERROR&gt;")</f>
        <v>ESP HARDWIRED SIGNALS TO/FROM BOILER PLC ESP_SPARE_DI3</v>
      </c>
      <c r="C302" s="281"/>
      <c r="D302" s="280" t="s">
        <v>2559</v>
      </c>
      <c r="E302" s="281"/>
      <c r="F302" s="280">
        <v>4011</v>
      </c>
      <c r="G302" s="280" t="str">
        <f>IFERROR( INDEX([3]!_PIDS[DESCRIPTION],  MATCH(_INSTRUMENTS[[#This Row],[PID]],[3]!_PIDS[PID],0)), "&lt;ERROR&gt;")</f>
        <v>FLUE GAS CLEANING</v>
      </c>
      <c r="H302" s="280" t="s">
        <v>2368</v>
      </c>
      <c r="I302" s="280" t="s">
        <v>2369</v>
      </c>
    </row>
    <row r="303" spans="1:9" hidden="1" x14ac:dyDescent="0.4">
      <c r="A303" s="280" t="s">
        <v>2560</v>
      </c>
      <c r="B303" s="280" t="str">
        <f>IFERROR( INDEX([3]!_INSTRUMENT_TAGS[LDESC],  MATCH(_INSTRUMENTS[[#This Row],[TAG]],[3]!_INSTRUMENT_TAGS[TAG1],0)), "&lt;ERROR&gt;")</f>
        <v>ESP HARDWIRED SIGNALS TO/FROM BOILER PLC ESP_SPARE_DI4</v>
      </c>
      <c r="C303" s="281"/>
      <c r="D303" s="280" t="s">
        <v>2561</v>
      </c>
      <c r="E303" s="281"/>
      <c r="F303" s="280">
        <v>4011</v>
      </c>
      <c r="G303" s="280" t="str">
        <f>IFERROR( INDEX([3]!_PIDS[DESCRIPTION],  MATCH(_INSTRUMENTS[[#This Row],[PID]],[3]!_PIDS[PID],0)), "&lt;ERROR&gt;")</f>
        <v>FLUE GAS CLEANING</v>
      </c>
      <c r="H303" s="280" t="s">
        <v>2368</v>
      </c>
      <c r="I303" s="280" t="s">
        <v>2369</v>
      </c>
    </row>
    <row r="304" spans="1:9" hidden="1" x14ac:dyDescent="0.4">
      <c r="A304" s="280" t="s">
        <v>2564</v>
      </c>
      <c r="B304" s="280" t="str">
        <f>IFERROR( INDEX([3]!_INSTRUMENT_TAGS[LDESC],  MATCH(_INSTRUMENTS[[#This Row],[TAG]],[3]!_INSTRUMENT_TAGS[TAG1],0)), "&lt;ERROR&gt;")</f>
        <v>ESP HARDWIRED SIGNALS TO/FROM BOILER PLC ESP_SPARE_DO1</v>
      </c>
      <c r="C304" s="281"/>
      <c r="D304" s="280" t="s">
        <v>2565</v>
      </c>
      <c r="E304" s="281"/>
      <c r="F304" s="280">
        <v>4011</v>
      </c>
      <c r="G304" s="280" t="str">
        <f>IFERROR( INDEX([3]!_PIDS[DESCRIPTION],  MATCH(_INSTRUMENTS[[#This Row],[PID]],[3]!_PIDS[PID],0)), "&lt;ERROR&gt;")</f>
        <v>FLUE GAS CLEANING</v>
      </c>
      <c r="H304" s="280" t="s">
        <v>2368</v>
      </c>
      <c r="I304" s="280" t="s">
        <v>2369</v>
      </c>
    </row>
    <row r="305" spans="1:9" hidden="1" x14ac:dyDescent="0.4">
      <c r="A305" s="280" t="s">
        <v>2566</v>
      </c>
      <c r="B305" s="280" t="str">
        <f>IFERROR( INDEX([3]!_INSTRUMENT_TAGS[LDESC],  MATCH(_INSTRUMENTS[[#This Row],[TAG]],[3]!_INSTRUMENT_TAGS[TAG1],0)), "&lt;ERROR&gt;")</f>
        <v>ESP HARDWIRED SIGNALS TO/FROM BOILER PLC ESP_SPARE_DO2</v>
      </c>
      <c r="C305" s="281"/>
      <c r="D305" s="280" t="s">
        <v>2567</v>
      </c>
      <c r="E305" s="281"/>
      <c r="F305" s="280">
        <v>4011</v>
      </c>
      <c r="G305" s="280" t="str">
        <f>IFERROR( INDEX([3]!_PIDS[DESCRIPTION],  MATCH(_INSTRUMENTS[[#This Row],[PID]],[3]!_PIDS[PID],0)), "&lt;ERROR&gt;")</f>
        <v>FLUE GAS CLEANING</v>
      </c>
      <c r="H305" s="280" t="s">
        <v>2368</v>
      </c>
      <c r="I305" s="280" t="s">
        <v>2369</v>
      </c>
    </row>
    <row r="306" spans="1:9" hidden="1" x14ac:dyDescent="0.4">
      <c r="A306" s="280" t="s">
        <v>2568</v>
      </c>
      <c r="B306" s="280" t="str">
        <f>IFERROR( INDEX([3]!_INSTRUMENT_TAGS[LDESC],  MATCH(_INSTRUMENTS[[#This Row],[TAG]],[3]!_INSTRUMENT_TAGS[TAG1],0)), "&lt;ERROR&gt;")</f>
        <v>ESP HARDWIRED SIGNALS TO/FROM BOILER PLC ESP_SPARE_DO3</v>
      </c>
      <c r="C306" s="281"/>
      <c r="D306" s="280" t="s">
        <v>2569</v>
      </c>
      <c r="E306" s="281"/>
      <c r="F306" s="280">
        <v>4011</v>
      </c>
      <c r="G306" s="280" t="str">
        <f>IFERROR( INDEX([3]!_PIDS[DESCRIPTION],  MATCH(_INSTRUMENTS[[#This Row],[PID]],[3]!_PIDS[PID],0)), "&lt;ERROR&gt;")</f>
        <v>FLUE GAS CLEANING</v>
      </c>
      <c r="H306" s="280" t="s">
        <v>2368</v>
      </c>
      <c r="I306" s="280" t="s">
        <v>2369</v>
      </c>
    </row>
    <row r="307" spans="1:9" hidden="1" x14ac:dyDescent="0.4">
      <c r="A307" s="280" t="s">
        <v>2570</v>
      </c>
      <c r="B307" s="280" t="str">
        <f>IFERROR( INDEX([3]!_INSTRUMENT_TAGS[LDESC],  MATCH(_INSTRUMENTS[[#This Row],[TAG]],[3]!_INSTRUMENT_TAGS[TAG1],0)), "&lt;ERROR&gt;")</f>
        <v>ESP HARDWIRED SIGNALS TO/FROM BOILER PLC ESP_SPARE_DO4</v>
      </c>
      <c r="C307" s="281"/>
      <c r="D307" s="280" t="s">
        <v>2571</v>
      </c>
      <c r="E307" s="281"/>
      <c r="F307" s="280">
        <v>4011</v>
      </c>
      <c r="G307" s="280" t="str">
        <f>IFERROR( INDEX([3]!_PIDS[DESCRIPTION],  MATCH(_INSTRUMENTS[[#This Row],[PID]],[3]!_PIDS[PID],0)), "&lt;ERROR&gt;")</f>
        <v>FLUE GAS CLEANING</v>
      </c>
      <c r="H307" s="280" t="s">
        <v>2368</v>
      </c>
      <c r="I307" s="280" t="s">
        <v>2369</v>
      </c>
    </row>
    <row r="308" spans="1:9" hidden="1" x14ac:dyDescent="0.4">
      <c r="A308" s="280" t="s">
        <v>2572</v>
      </c>
      <c r="B308" s="280" t="str">
        <f>IFERROR( INDEX([3]!_INSTRUMENT_TAGS[LDESC],  MATCH(_INSTRUMENTS[[#This Row],[TAG]],[3]!_INSTRUMENT_TAGS[TAG1],0)), "&lt;ERROR&gt;")</f>
        <v>ESP HARDWIRED SIGNALS TO/FROM BOILER PLC ESP_SPARE_DO5</v>
      </c>
      <c r="C308" s="281"/>
      <c r="D308" s="280" t="s">
        <v>2573</v>
      </c>
      <c r="E308" s="281"/>
      <c r="F308" s="280">
        <v>4011</v>
      </c>
      <c r="G308" s="280" t="str">
        <f>IFERROR( INDEX([3]!_PIDS[DESCRIPTION],  MATCH(_INSTRUMENTS[[#This Row],[PID]],[3]!_PIDS[PID],0)), "&lt;ERROR&gt;")</f>
        <v>FLUE GAS CLEANING</v>
      </c>
      <c r="H308" s="280" t="s">
        <v>2368</v>
      </c>
      <c r="I308" s="280" t="s">
        <v>2369</v>
      </c>
    </row>
    <row r="309" spans="1:9" hidden="1" x14ac:dyDescent="0.4">
      <c r="A309" s="280" t="s">
        <v>819</v>
      </c>
      <c r="B309" s="280" t="str">
        <f>IFERROR( INDEX([3]!_INSTRUMENT_TAGS[LDESC],  MATCH(_INSTRUMENTS[[#This Row],[TAG]],[3]!_INSTRUMENT_TAGS[TAG1],0)), "&lt;ERROR&gt;")</f>
        <v>FUEL SILO DUST FILTER CONTROL BOX FEED</v>
      </c>
      <c r="C309" s="281"/>
      <c r="D309" s="280" t="s">
        <v>1136</v>
      </c>
      <c r="E309" s="281"/>
      <c r="F309" s="280">
        <v>4010</v>
      </c>
      <c r="G309" s="280" t="str">
        <f>IFERROR( INDEX([3]!_PIDS[DESCRIPTION],  MATCH(_INSTRUMENTS[[#This Row],[PID]],[3]!_PIDS[PID],0)), "&lt;ERROR&gt;")</f>
        <v>FUEL FEED</v>
      </c>
      <c r="H309" s="280" t="s">
        <v>2368</v>
      </c>
      <c r="I309" s="280" t="s">
        <v>2369</v>
      </c>
    </row>
    <row r="310" spans="1:9" hidden="1" x14ac:dyDescent="0.4">
      <c r="A310" s="280" t="s">
        <v>1052</v>
      </c>
      <c r="B310" s="280" t="str">
        <f>IFERROR( INDEX([3]!_INSTRUMENT_TAGS[LDESC],  MATCH(_INSTRUMENTS[[#This Row],[TAG]],[3]!_INSTRUMENT_TAGS[TAG1],0)), "&lt;ERROR&gt;")</f>
        <v>BOTTOM ASH SIEVE FEED</v>
      </c>
      <c r="C310" s="281"/>
      <c r="D310" s="280" t="s">
        <v>1140</v>
      </c>
      <c r="E310" s="281"/>
      <c r="F310" s="280">
        <v>4012</v>
      </c>
      <c r="G310" s="280" t="str">
        <f>IFERROR( INDEX([3]!_PIDS[DESCRIPTION],  MATCH(_INSTRUMENTS[[#This Row],[PID]],[3]!_PIDS[PID],0)), "&lt;ERROR&gt;")</f>
        <v>BOTTOM ASH AND SAND SYSTEM</v>
      </c>
      <c r="H310" s="280" t="s">
        <v>2368</v>
      </c>
      <c r="I310" s="280" t="s">
        <v>2369</v>
      </c>
    </row>
    <row r="311" spans="1:9" hidden="1" x14ac:dyDescent="0.4">
      <c r="A311" s="280" t="s">
        <v>2534</v>
      </c>
      <c r="B311" s="280" t="str">
        <f>IFERROR( INDEX([3]!_INSTRUMENT_TAGS[LDESC],  MATCH(_INSTRUMENTS[[#This Row],[TAG]],[3]!_INSTRUMENT_TAGS[TAG1],0)), "&lt;ERROR&gt;")</f>
        <v>BOTTOM ASH SIEVE FEED ESTOP</v>
      </c>
      <c r="C311" s="281"/>
      <c r="D311" s="280" t="s">
        <v>2535</v>
      </c>
      <c r="E311" s="281"/>
      <c r="F311" s="280">
        <v>4012</v>
      </c>
      <c r="G311" s="280" t="str">
        <f>IFERROR( INDEX([3]!_PIDS[DESCRIPTION],  MATCH(_INSTRUMENTS[[#This Row],[PID]],[3]!_PIDS[PID],0)), "&lt;ERROR&gt;")</f>
        <v>BOTTOM ASH AND SAND SYSTEM</v>
      </c>
      <c r="H311" s="280" t="s">
        <v>2368</v>
      </c>
      <c r="I311" s="280" t="s">
        <v>2369</v>
      </c>
    </row>
    <row r="312" spans="1:9" hidden="1" x14ac:dyDescent="0.4">
      <c r="A312" s="280" t="s">
        <v>2540</v>
      </c>
      <c r="B312" s="280" t="str">
        <f>IFERROR( INDEX([3]!_INSTRUMENT_TAGS[LDESC],  MATCH(_INSTRUMENTS[[#This Row],[TAG]],[3]!_INSTRUMENT_TAGS[TAG1],0)), "&lt;ERROR&gt;")</f>
        <v>BOTTOM ASH SIEVE FEED THERMAL FAULT</v>
      </c>
      <c r="C312" s="281"/>
      <c r="D312" s="280" t="s">
        <v>2541</v>
      </c>
      <c r="E312" s="281"/>
      <c r="F312" s="280">
        <v>4012</v>
      </c>
      <c r="G312" s="280" t="str">
        <f>IFERROR( INDEX([3]!_PIDS[DESCRIPTION],  MATCH(_INSTRUMENTS[[#This Row],[PID]],[3]!_PIDS[PID],0)), "&lt;ERROR&gt;")</f>
        <v>BOTTOM ASH AND SAND SYSTEM</v>
      </c>
      <c r="H312" s="280" t="s">
        <v>2368</v>
      </c>
      <c r="I312" s="280" t="s">
        <v>2369</v>
      </c>
    </row>
    <row r="313" spans="1:9" hidden="1" x14ac:dyDescent="0.4">
      <c r="A313" s="280" t="s">
        <v>2538</v>
      </c>
      <c r="B313" s="280" t="str">
        <f>IFERROR( INDEX([3]!_INSTRUMENT_TAGS[LDESC],  MATCH(_INSTRUMENTS[[#This Row],[TAG]],[3]!_INSTRUMENT_TAGS[TAG1],0)), "&lt;ERROR&gt;")</f>
        <v>BOTTOM ASH SIEVE FEED MAN/AUTO</v>
      </c>
      <c r="C313" s="281"/>
      <c r="D313" s="280" t="s">
        <v>2539</v>
      </c>
      <c r="E313" s="281"/>
      <c r="F313" s="280">
        <v>4012</v>
      </c>
      <c r="G313" s="280" t="str">
        <f>IFERROR( INDEX([3]!_PIDS[DESCRIPTION],  MATCH(_INSTRUMENTS[[#This Row],[PID]],[3]!_PIDS[PID],0)), "&lt;ERROR&gt;")</f>
        <v>BOTTOM ASH AND SAND SYSTEM</v>
      </c>
      <c r="H313" s="280" t="s">
        <v>2368</v>
      </c>
      <c r="I313" s="280" t="s">
        <v>2369</v>
      </c>
    </row>
    <row r="314" spans="1:9" hidden="1" x14ac:dyDescent="0.4">
      <c r="A314" s="280" t="s">
        <v>2536</v>
      </c>
      <c r="B314" s="280" t="str">
        <f>IFERROR( INDEX([3]!_INSTRUMENT_TAGS[LDESC],  MATCH(_INSTRUMENTS[[#This Row],[TAG]],[3]!_INSTRUMENT_TAGS[TAG1],0)), "&lt;ERROR&gt;")</f>
        <v>BOTTOM ASH SIEVE FEED RUNNING</v>
      </c>
      <c r="C314" s="281"/>
      <c r="D314" s="280" t="s">
        <v>2537</v>
      </c>
      <c r="E314" s="281"/>
      <c r="F314" s="280">
        <v>4012</v>
      </c>
      <c r="G314" s="280" t="str">
        <f>IFERROR( INDEX([3]!_PIDS[DESCRIPTION],  MATCH(_INSTRUMENTS[[#This Row],[PID]],[3]!_PIDS[PID],0)), "&lt;ERROR&gt;")</f>
        <v>BOTTOM ASH AND SAND SYSTEM</v>
      </c>
      <c r="H314" s="280" t="s">
        <v>2368</v>
      </c>
      <c r="I314" s="280" t="s">
        <v>2369</v>
      </c>
    </row>
    <row r="315" spans="1:9" hidden="1" x14ac:dyDescent="0.4">
      <c r="A315" s="280" t="s">
        <v>2544</v>
      </c>
      <c r="B315" s="280" t="str">
        <f>IFERROR( INDEX([3]!_INSTRUMENT_TAGS[LDESC],  MATCH(_INSTRUMENTS[[#This Row],[TAG]],[3]!_INSTRUMENT_TAGS[TAG1],0)), "&lt;ERROR&gt;")</f>
        <v>BOTTOM ASH SIEVE FEED START/STOP</v>
      </c>
      <c r="C315" s="281"/>
      <c r="D315" s="280" t="s">
        <v>2545</v>
      </c>
      <c r="E315" s="281"/>
      <c r="F315" s="280">
        <v>4012</v>
      </c>
      <c r="G315" s="280" t="str">
        <f>IFERROR( INDEX([3]!_PIDS[DESCRIPTION],  MATCH(_INSTRUMENTS[[#This Row],[PID]],[3]!_PIDS[PID],0)), "&lt;ERROR&gt;")</f>
        <v>BOTTOM ASH AND SAND SYSTEM</v>
      </c>
      <c r="H315" s="280" t="s">
        <v>2368</v>
      </c>
      <c r="I315" s="280" t="s">
        <v>2369</v>
      </c>
    </row>
    <row r="316" spans="1:9" hidden="1" x14ac:dyDescent="0.4">
      <c r="A316" s="280" t="s">
        <v>2542</v>
      </c>
      <c r="B316" s="280" t="str">
        <f>IFERROR( INDEX([3]!_INSTRUMENT_TAGS[LDESC],  MATCH(_INSTRUMENTS[[#This Row],[TAG]],[3]!_INSTRUMENT_TAGS[TAG1],0)), "&lt;ERROR&gt;")</f>
        <v>BOTTOM ASH SIEVE FEED VOLTAGE OK</v>
      </c>
      <c r="C316" s="281"/>
      <c r="D316" s="280" t="s">
        <v>2543</v>
      </c>
      <c r="E316" s="281"/>
      <c r="F316" s="280">
        <v>4012</v>
      </c>
      <c r="G316" s="280" t="str">
        <f>IFERROR( INDEX([3]!_PIDS[DESCRIPTION],  MATCH(_INSTRUMENTS[[#This Row],[PID]],[3]!_PIDS[PID],0)), "&lt;ERROR&gt;")</f>
        <v>BOTTOM ASH AND SAND SYSTEM</v>
      </c>
      <c r="H316" s="280" t="s">
        <v>2368</v>
      </c>
      <c r="I316" s="280" t="s">
        <v>2369</v>
      </c>
    </row>
    <row r="317" spans="1:9" hidden="1" x14ac:dyDescent="0.4">
      <c r="A317" s="280" t="s">
        <v>1003</v>
      </c>
      <c r="B317" s="280" t="str">
        <f>IFERROR( INDEX([3]!_INSTRUMENT_TAGS[LDESC],  MATCH(_INSTRUMENTS[[#This Row],[TAG]],[3]!_INSTRUMENT_TAGS[TAG1],0)), "&lt;ERROR&gt;")</f>
        <v>BOTTOM ASH COOLING FLOW SWITCH</v>
      </c>
      <c r="C317" s="281"/>
      <c r="D317" s="280" t="s">
        <v>1125</v>
      </c>
      <c r="E317" s="281"/>
      <c r="F317" s="280">
        <v>4012</v>
      </c>
      <c r="G317" s="280" t="str">
        <f>IFERROR( INDEX([3]!_PIDS[DESCRIPTION],  MATCH(_INSTRUMENTS[[#This Row],[PID]],[3]!_PIDS[PID],0)), "&lt;ERROR&gt;")</f>
        <v>BOTTOM ASH AND SAND SYSTEM</v>
      </c>
      <c r="H317" s="280" t="s">
        <v>2368</v>
      </c>
      <c r="I317" s="280" t="s">
        <v>2369</v>
      </c>
    </row>
    <row r="318" spans="1:9" hidden="1" x14ac:dyDescent="0.4">
      <c r="A318" s="280" t="s">
        <v>121</v>
      </c>
      <c r="B318" s="280" t="str">
        <f>IFERROR( INDEX([3]!_INSTRUMENT_TAGS[LDESC],  MATCH(_INSTRUMENTS[[#This Row],[TAG]],[3]!_INSTRUMENT_TAGS[TAG1],0)), "&lt;ERROR&gt;")</f>
        <v>FEED WATER FLOW AND CONTROL</v>
      </c>
      <c r="C318" s="281"/>
      <c r="D318" s="280" t="s">
        <v>1122</v>
      </c>
      <c r="E318" s="281"/>
      <c r="F318" s="280">
        <v>4001</v>
      </c>
      <c r="G318" s="280" t="str">
        <f>IFERROR( INDEX([3]!_PIDS[DESCRIPTION],  MATCH(_INSTRUMENTS[[#This Row],[PID]],[3]!_PIDS[PID],0)), "&lt;ERROR&gt;")</f>
        <v>FEED WATER SYSTEM</v>
      </c>
      <c r="H318" s="280" t="s">
        <v>2368</v>
      </c>
      <c r="I318" s="280" t="s">
        <v>2369</v>
      </c>
    </row>
    <row r="319" spans="1:9" hidden="1" x14ac:dyDescent="0.4">
      <c r="A319" s="280" t="s">
        <v>211</v>
      </c>
      <c r="B319" s="280" t="str">
        <f>IFERROR( INDEX([3]!_INSTRUMENT_TAGS[LDESC],  MATCH(_INSTRUMENTS[[#This Row],[TAG]],[3]!_INSTRUMENT_TAGS[TAG1],0)), "&lt;ERROR&gt;")</f>
        <v>HEATING STEAM TO FEED WATER TANK FLOW MEASUREMENT</v>
      </c>
      <c r="C319" s="281"/>
      <c r="D319" s="280" t="s">
        <v>1122</v>
      </c>
      <c r="E319" s="281"/>
      <c r="F319" s="280">
        <v>4002</v>
      </c>
      <c r="G319" s="280" t="str">
        <f>IFERROR( INDEX([3]!_PIDS[DESCRIPTION],  MATCH(_INSTRUMENTS[[#This Row],[PID]],[3]!_PIDS[PID],0)), "&lt;ERROR&gt;")</f>
        <v>BOILER WATER AND STEAM</v>
      </c>
      <c r="H319" s="280" t="s">
        <v>2368</v>
      </c>
      <c r="I319" s="280" t="s">
        <v>2369</v>
      </c>
    </row>
    <row r="320" spans="1:9" hidden="1" x14ac:dyDescent="0.4">
      <c r="A320" s="280" t="s">
        <v>271</v>
      </c>
      <c r="B320" s="280" t="str">
        <f>IFERROR( INDEX([3]!_INSTRUMENT_TAGS[LDESC],  MATCH(_INSTRUMENTS[[#This Row],[TAG]],[3]!_INSTRUMENT_TAGS[TAG1],0)), "&lt;ERROR&gt;")</f>
        <v>STEAM FLOW TO SOOTBLOWING AND AIR PREHEATER</v>
      </c>
      <c r="C320" s="281"/>
      <c r="D320" s="280" t="s">
        <v>1122</v>
      </c>
      <c r="E320" s="281"/>
      <c r="F320" s="280">
        <v>4003</v>
      </c>
      <c r="G320" s="280" t="str">
        <f>IFERROR( INDEX([3]!_PIDS[DESCRIPTION],  MATCH(_INSTRUMENTS[[#This Row],[PID]],[3]!_PIDS[PID],0)), "&lt;ERROR&gt;")</f>
        <v>MAIN STEAM</v>
      </c>
      <c r="H320" s="280" t="s">
        <v>2368</v>
      </c>
      <c r="I320" s="280" t="s">
        <v>2369</v>
      </c>
    </row>
    <row r="321" spans="1:9" hidden="1" x14ac:dyDescent="0.4">
      <c r="A321" s="280" t="s">
        <v>256</v>
      </c>
      <c r="B321" s="280" t="str">
        <f>IFERROR( INDEX([3]!_INSTRUMENT_TAGS[LDESC],  MATCH(_INSTRUMENTS[[#This Row],[TAG]],[3]!_INSTRUMENT_TAGS[TAG1],0)), "&lt;ERROR&gt;")</f>
        <v>MAIN STEAM FLOW</v>
      </c>
      <c r="C321" s="281"/>
      <c r="D321" s="280" t="s">
        <v>1122</v>
      </c>
      <c r="E321" s="281"/>
      <c r="F321" s="280">
        <v>4003</v>
      </c>
      <c r="G321" s="280" t="str">
        <f>IFERROR( INDEX([3]!_PIDS[DESCRIPTION],  MATCH(_INSTRUMENTS[[#This Row],[PID]],[3]!_PIDS[PID],0)), "&lt;ERROR&gt;")</f>
        <v>MAIN STEAM</v>
      </c>
      <c r="H321" s="280" t="s">
        <v>2368</v>
      </c>
      <c r="I321" s="280" t="s">
        <v>2369</v>
      </c>
    </row>
    <row r="322" spans="1:9" hidden="1" x14ac:dyDescent="0.4">
      <c r="A322" s="280" t="s">
        <v>389</v>
      </c>
      <c r="B322" s="280" t="str">
        <f>IFERROR( INDEX([3]!_INSTRUMENT_TAGS[LDESC],  MATCH(_INSTRUMENTS[[#This Row],[TAG]],[3]!_INSTRUMENT_TAGS[TAG1],0)), "&lt;ERROR&gt;")</f>
        <v>STEAM TO EXISTING HEADER FLOW MEASUREMENT</v>
      </c>
      <c r="C322" s="281"/>
      <c r="D322" s="280" t="s">
        <v>1122</v>
      </c>
      <c r="E322" s="281"/>
      <c r="F322" s="280">
        <v>4006</v>
      </c>
      <c r="G322" s="280" t="str">
        <f>IFERROR( INDEX([3]!_PIDS[DESCRIPTION],  MATCH(_INSTRUMENTS[[#This Row],[PID]],[3]!_PIDS[PID],0)), "&lt;ERROR&gt;")</f>
        <v>STEAM ACCUMULATOR</v>
      </c>
      <c r="H322" s="280" t="s">
        <v>2368</v>
      </c>
      <c r="I322" s="280" t="s">
        <v>2369</v>
      </c>
    </row>
    <row r="323" spans="1:9" hidden="1" x14ac:dyDescent="0.4">
      <c r="A323" s="280" t="s">
        <v>434</v>
      </c>
      <c r="B323" s="280" t="str">
        <f>IFERROR( INDEX([3]!_INSTRUMENT_TAGS[LDESC],  MATCH(_INSTRUMENTS[[#This Row],[TAG]],[3]!_INSTRUMENT_TAGS[TAG1],0)), "&lt;ERROR&gt;")</f>
        <v>PRIMARY AIR FLOW</v>
      </c>
      <c r="C323" s="281"/>
      <c r="D323" s="280" t="s">
        <v>1126</v>
      </c>
      <c r="E323" s="281"/>
      <c r="F323" s="280">
        <v>4008</v>
      </c>
      <c r="G323" s="280" t="str">
        <f>IFERROR( INDEX([3]!_PIDS[DESCRIPTION],  MATCH(_INSTRUMENTS[[#This Row],[PID]],[3]!_PIDS[PID],0)), "&lt;ERROR&gt;")</f>
        <v>BOILER AIR AND FLUE GAS</v>
      </c>
      <c r="H323" s="280" t="s">
        <v>2444</v>
      </c>
      <c r="I323" s="280" t="s">
        <v>2444</v>
      </c>
    </row>
    <row r="324" spans="1:9" hidden="1" x14ac:dyDescent="0.4">
      <c r="A324" s="280" t="s">
        <v>452</v>
      </c>
      <c r="B324" s="280" t="str">
        <f>IFERROR( INDEX([3]!_INSTRUMENT_TAGS[LDESC],  MATCH(_INSTRUMENTS[[#This Row],[TAG]],[3]!_INSTRUMENT_TAGS[TAG1],0)), "&lt;ERROR&gt;")</f>
        <v>SECONDARY AIR FLOW</v>
      </c>
      <c r="C324" s="281"/>
      <c r="D324" s="280" t="s">
        <v>1126</v>
      </c>
      <c r="E324" s="281"/>
      <c r="F324" s="280">
        <v>4008</v>
      </c>
      <c r="G324" s="280" t="str">
        <f>IFERROR( INDEX([3]!_PIDS[DESCRIPTION],  MATCH(_INSTRUMENTS[[#This Row],[PID]],[3]!_PIDS[PID],0)), "&lt;ERROR&gt;")</f>
        <v>BOILER AIR AND FLUE GAS</v>
      </c>
      <c r="H324" s="280" t="s">
        <v>2444</v>
      </c>
      <c r="I324" s="280" t="s">
        <v>2444</v>
      </c>
    </row>
    <row r="325" spans="1:9" hidden="1" x14ac:dyDescent="0.4">
      <c r="A325" s="280" t="s">
        <v>483</v>
      </c>
      <c r="B325" s="280" t="str">
        <f>IFERROR( INDEX([3]!_INSTRUMENT_TAGS[LDESC],  MATCH(_INSTRUMENTS[[#This Row],[TAG]],[3]!_INSTRUMENT_TAGS[TAG1],0)), "&lt;ERROR&gt;")</f>
        <v>RECIRCULATION GAS FLOW</v>
      </c>
      <c r="C325" s="281"/>
      <c r="D325" s="280" t="s">
        <v>1126</v>
      </c>
      <c r="E325" s="281"/>
      <c r="F325" s="280">
        <v>4008</v>
      </c>
      <c r="G325" s="280" t="str">
        <f>IFERROR( INDEX([3]!_PIDS[DESCRIPTION],  MATCH(_INSTRUMENTS[[#This Row],[PID]],[3]!_PIDS[PID],0)), "&lt;ERROR&gt;")</f>
        <v>BOILER AIR AND FLUE GAS</v>
      </c>
      <c r="H325" s="280" t="s">
        <v>2444</v>
      </c>
      <c r="I325" s="280" t="s">
        <v>2444</v>
      </c>
    </row>
    <row r="326" spans="1:9" hidden="1" x14ac:dyDescent="0.4">
      <c r="A326" s="280" t="s">
        <v>161</v>
      </c>
      <c r="B326" s="280" t="str">
        <f>IFERROR( INDEX([3]!_INSTRUMENT_TAGS[LDESC],  MATCH(_INSTRUMENTS[[#This Row],[TAG]],[3]!_INSTRUMENT_TAGS[TAG1],0)), "&lt;ERROR&gt;")</f>
        <v>FEED WATER PUMP SUCTION SIDE SHUT-OFF VALVE LIMIT SWITCH</v>
      </c>
      <c r="C326" s="281"/>
      <c r="D326" s="280" t="s">
        <v>1125</v>
      </c>
      <c r="E326" s="281"/>
      <c r="F326" s="280">
        <v>4001</v>
      </c>
      <c r="G326" s="280" t="str">
        <f>IFERROR( INDEX([3]!_PIDS[DESCRIPTION],  MATCH(_INSTRUMENTS[[#This Row],[PID]],[3]!_PIDS[PID],0)), "&lt;ERROR&gt;")</f>
        <v>FEED WATER SYSTEM</v>
      </c>
      <c r="H326" s="280" t="s">
        <v>2368</v>
      </c>
      <c r="I326" s="280" t="s">
        <v>2369</v>
      </c>
    </row>
    <row r="327" spans="1:9" hidden="1" x14ac:dyDescent="0.4">
      <c r="A327" s="280" t="s">
        <v>168</v>
      </c>
      <c r="B327" s="280" t="str">
        <f>IFERROR( INDEX([3]!_INSTRUMENT_TAGS[LDESC],  MATCH(_INSTRUMENTS[[#This Row],[TAG]],[3]!_INSTRUMENT_TAGS[TAG1],0)), "&lt;ERROR&gt;")</f>
        <v>FEED WATER PUMP SUCTION SIDE SHUT-OFF VALVE LIMIT SWITCH</v>
      </c>
      <c r="C327" s="281"/>
      <c r="D327" s="280" t="s">
        <v>1125</v>
      </c>
      <c r="E327" s="281"/>
      <c r="F327" s="280">
        <v>4001</v>
      </c>
      <c r="G327" s="280" t="str">
        <f>IFERROR( INDEX([3]!_PIDS[DESCRIPTION],  MATCH(_INSTRUMENTS[[#This Row],[PID]],[3]!_PIDS[PID],0)), "&lt;ERROR&gt;")</f>
        <v>FEED WATER SYSTEM</v>
      </c>
      <c r="H327" s="280" t="s">
        <v>2368</v>
      </c>
      <c r="I327" s="280" t="s">
        <v>2369</v>
      </c>
    </row>
    <row r="328" spans="1:9" hidden="1" x14ac:dyDescent="0.4">
      <c r="A328" s="280" t="s">
        <v>150</v>
      </c>
      <c r="B328" s="280" t="str">
        <f>IFERROR( INDEX([3]!_INSTRUMENT_TAGS[LDESC],  MATCH(_INSTRUMENTS[[#This Row],[TAG]],[3]!_INSTRUMENT_TAGS[TAG1],0)), "&lt;ERROR&gt;")</f>
        <v>FEED WATER PUMP SUCTION SIDE SHUT-OFF VALVE LIMIT SWITCH</v>
      </c>
      <c r="C328" s="281"/>
      <c r="D328" s="280" t="s">
        <v>1125</v>
      </c>
      <c r="E328" s="281"/>
      <c r="F328" s="280">
        <v>4001</v>
      </c>
      <c r="G328" s="280" t="str">
        <f>IFERROR( INDEX([3]!_PIDS[DESCRIPTION],  MATCH(_INSTRUMENTS[[#This Row],[PID]],[3]!_PIDS[PID],0)), "&lt;ERROR&gt;")</f>
        <v>FEED WATER SYSTEM</v>
      </c>
      <c r="H328" s="280" t="s">
        <v>2368</v>
      </c>
      <c r="I328" s="280" t="s">
        <v>2369</v>
      </c>
    </row>
    <row r="329" spans="1:9" hidden="1" x14ac:dyDescent="0.4">
      <c r="A329" s="280" t="s">
        <v>142</v>
      </c>
      <c r="B329" s="280" t="str">
        <f>IFERROR( INDEX([3]!_INSTRUMENT_TAGS[LDESC],  MATCH(_INSTRUMENTS[[#This Row],[TAG]],[3]!_INSTRUMENT_TAGS[TAG1],0)), "&lt;ERROR&gt;")</f>
        <v>FEED WATER PUMP SUCTION SIDE SHUT-OFF VALVE LIMIT SWITCH</v>
      </c>
      <c r="C329" s="281"/>
      <c r="D329" s="280" t="s">
        <v>1125</v>
      </c>
      <c r="E329" s="281"/>
      <c r="F329" s="280">
        <v>4001</v>
      </c>
      <c r="G329" s="280" t="str">
        <f>IFERROR( INDEX([3]!_PIDS[DESCRIPTION],  MATCH(_INSTRUMENTS[[#This Row],[PID]],[3]!_PIDS[PID],0)), "&lt;ERROR&gt;")</f>
        <v>FEED WATER SYSTEM</v>
      </c>
      <c r="H329" s="280" t="s">
        <v>2368</v>
      </c>
      <c r="I329" s="280" t="s">
        <v>2369</v>
      </c>
    </row>
    <row r="330" spans="1:9" hidden="1" x14ac:dyDescent="0.4">
      <c r="A330" s="280" t="s">
        <v>178</v>
      </c>
      <c r="B330" s="280" t="str">
        <f>IFERROR( INDEX([3]!_INSTRUMENT_TAGS[LDESC],  MATCH(_INSTRUMENTS[[#This Row],[TAG]],[3]!_INSTRUMENT_TAGS[TAG1],0)), "&lt;ERROR&gt;")</f>
        <v>FW TANK OVERFLOW ON-OFF VALVE POSITION</v>
      </c>
      <c r="C330" s="281"/>
      <c r="D330" s="280" t="s">
        <v>1125</v>
      </c>
      <c r="E330" s="281"/>
      <c r="F330" s="280">
        <v>4001</v>
      </c>
      <c r="G330" s="280" t="str">
        <f>IFERROR( INDEX([3]!_PIDS[DESCRIPTION],  MATCH(_INSTRUMENTS[[#This Row],[PID]],[3]!_PIDS[PID],0)), "&lt;ERROR&gt;")</f>
        <v>FEED WATER SYSTEM</v>
      </c>
      <c r="H330" s="280" t="s">
        <v>2368</v>
      </c>
      <c r="I330" s="280" t="s">
        <v>2369</v>
      </c>
    </row>
    <row r="331" spans="1:9" hidden="1" x14ac:dyDescent="0.4">
      <c r="A331" s="280" t="s">
        <v>180</v>
      </c>
      <c r="B331" s="280" t="str">
        <f>IFERROR( INDEX([3]!_INSTRUMENT_TAGS[LDESC],  MATCH(_INSTRUMENTS[[#This Row],[TAG]],[3]!_INSTRUMENT_TAGS[TAG1],0)), "&lt;ERROR&gt;")</f>
        <v>FW TANK OVERFLOW ON-OFF VALVE POSITION</v>
      </c>
      <c r="C331" s="281"/>
      <c r="D331" s="280" t="s">
        <v>1125</v>
      </c>
      <c r="E331" s="281"/>
      <c r="F331" s="280">
        <v>4001</v>
      </c>
      <c r="G331" s="280" t="str">
        <f>IFERROR( INDEX([3]!_PIDS[DESCRIPTION],  MATCH(_INSTRUMENTS[[#This Row],[PID]],[3]!_PIDS[PID],0)), "&lt;ERROR&gt;")</f>
        <v>FEED WATER SYSTEM</v>
      </c>
      <c r="H331" s="280" t="s">
        <v>2368</v>
      </c>
      <c r="I331" s="280" t="s">
        <v>2369</v>
      </c>
    </row>
    <row r="332" spans="1:9" hidden="1" x14ac:dyDescent="0.4">
      <c r="A332" s="280" t="s">
        <v>181</v>
      </c>
      <c r="B332" s="280" t="str">
        <f>IFERROR( INDEX([3]!_INSTRUMENT_TAGS[LDESC],  MATCH(_INSTRUMENTS[[#This Row],[TAG]],[3]!_INSTRUMENT_TAGS[TAG1],0)), "&lt;ERROR&gt;")</f>
        <v>FEEDWATER PUMP 1 ON-OFF VALVE LIMIT SWITCH OPEN</v>
      </c>
      <c r="C332" s="281"/>
      <c r="D332" s="280" t="s">
        <v>1125</v>
      </c>
      <c r="E332" s="281"/>
      <c r="F332" s="280">
        <v>4001</v>
      </c>
      <c r="G332" s="280" t="str">
        <f>IFERROR( INDEX([3]!_PIDS[DESCRIPTION],  MATCH(_INSTRUMENTS[[#This Row],[PID]],[3]!_PIDS[PID],0)), "&lt;ERROR&gt;")</f>
        <v>FEED WATER SYSTEM</v>
      </c>
      <c r="H332" s="280" t="s">
        <v>2444</v>
      </c>
      <c r="I332" s="280" t="s">
        <v>2444</v>
      </c>
    </row>
    <row r="333" spans="1:9" hidden="1" x14ac:dyDescent="0.4">
      <c r="A333" s="280" t="s">
        <v>184</v>
      </c>
      <c r="B333" s="280" t="str">
        <f>IFERROR( INDEX([3]!_INSTRUMENT_TAGS[LDESC],  MATCH(_INSTRUMENTS[[#This Row],[TAG]],[3]!_INSTRUMENT_TAGS[TAG1],0)), "&lt;ERROR&gt;")</f>
        <v>FEEDWATER PUMP 1 ON-OFF VALVE LIMIT SWITCH CLOSE</v>
      </c>
      <c r="C333" s="281"/>
      <c r="D333" s="280" t="s">
        <v>1125</v>
      </c>
      <c r="E333" s="281"/>
      <c r="F333" s="280">
        <v>4001</v>
      </c>
      <c r="G333" s="280" t="str">
        <f>IFERROR( INDEX([3]!_PIDS[DESCRIPTION],  MATCH(_INSTRUMENTS[[#This Row],[PID]],[3]!_PIDS[PID],0)), "&lt;ERROR&gt;")</f>
        <v>FEED WATER SYSTEM</v>
      </c>
      <c r="H333" s="280" t="s">
        <v>2444</v>
      </c>
      <c r="I333" s="280" t="s">
        <v>2444</v>
      </c>
    </row>
    <row r="334" spans="1:9" hidden="1" x14ac:dyDescent="0.4">
      <c r="A334" s="280" t="s">
        <v>187</v>
      </c>
      <c r="B334" s="280" t="str">
        <f>IFERROR( INDEX([3]!_INSTRUMENT_TAGS[LDESC],  MATCH(_INSTRUMENTS[[#This Row],[TAG]],[3]!_INSTRUMENT_TAGS[TAG1],0)), "&lt;ERROR&gt;")</f>
        <v>FEED WATER PUMP 2 ON-OFF VALVE LIMIT SWITCH OPEN</v>
      </c>
      <c r="C334" s="281"/>
      <c r="D334" s="280" t="s">
        <v>1125</v>
      </c>
      <c r="E334" s="281"/>
      <c r="F334" s="280">
        <v>4001</v>
      </c>
      <c r="G334" s="280" t="str">
        <f>IFERROR( INDEX([3]!_PIDS[DESCRIPTION],  MATCH(_INSTRUMENTS[[#This Row],[PID]],[3]!_PIDS[PID],0)), "&lt;ERROR&gt;")</f>
        <v>FEED WATER SYSTEM</v>
      </c>
      <c r="H334" s="280" t="s">
        <v>2444</v>
      </c>
      <c r="I334" s="280" t="s">
        <v>2444</v>
      </c>
    </row>
    <row r="335" spans="1:9" hidden="1" x14ac:dyDescent="0.4">
      <c r="A335" s="280" t="s">
        <v>190</v>
      </c>
      <c r="B335" s="280" t="str">
        <f>IFERROR( INDEX([3]!_INSTRUMENT_TAGS[LDESC],  MATCH(_INSTRUMENTS[[#This Row],[TAG]],[3]!_INSTRUMENT_TAGS[TAG1],0)), "&lt;ERROR&gt;")</f>
        <v>FEED WATER PUMP 2 ON-OFF VALVE LIMIT SWITCH CLOSE</v>
      </c>
      <c r="C335" s="281"/>
      <c r="D335" s="280" t="s">
        <v>1125</v>
      </c>
      <c r="E335" s="281"/>
      <c r="F335" s="280">
        <v>4001</v>
      </c>
      <c r="G335" s="280" t="str">
        <f>IFERROR( INDEX([3]!_PIDS[DESCRIPTION],  MATCH(_INSTRUMENTS[[#This Row],[PID]],[3]!_PIDS[PID],0)), "&lt;ERROR&gt;")</f>
        <v>FEED WATER SYSTEM</v>
      </c>
      <c r="H335" s="280" t="s">
        <v>2444</v>
      </c>
      <c r="I335" s="280" t="s">
        <v>2444</v>
      </c>
    </row>
    <row r="336" spans="1:9" hidden="1" x14ac:dyDescent="0.4">
      <c r="A336" s="280" t="s">
        <v>1220</v>
      </c>
      <c r="B336" s="280" t="str">
        <f>IFERROR( INDEX([3]!_INSTRUMENT_TAGS[LDESC],  MATCH(_INSTRUMENTS[[#This Row],[TAG]],[3]!_INSTRUMENT_TAGS[TAG1],0)), "&lt;ERROR&gt;")</f>
        <v>BOILER BOTTOM BLOW DOWN ON-OFF VALVE LIMIT SWITCH OPEN</v>
      </c>
      <c r="C336" s="281"/>
      <c r="D336" s="280" t="s">
        <v>1125</v>
      </c>
      <c r="E336" s="281"/>
      <c r="F336" s="280">
        <v>4001</v>
      </c>
      <c r="G336" s="280" t="str">
        <f>IFERROR( INDEX([3]!_PIDS[DESCRIPTION],  MATCH(_INSTRUMENTS[[#This Row],[PID]],[3]!_PIDS[PID],0)), "&lt;ERROR&gt;")</f>
        <v>FEED WATER SYSTEM</v>
      </c>
      <c r="H336" s="280" t="s">
        <v>2368</v>
      </c>
      <c r="I336" s="280" t="s">
        <v>2369</v>
      </c>
    </row>
    <row r="337" spans="1:9" hidden="1" x14ac:dyDescent="0.4">
      <c r="A337" s="280" t="s">
        <v>1222</v>
      </c>
      <c r="B337" s="280" t="str">
        <f>IFERROR( INDEX([3]!_INSTRUMENT_TAGS[LDESC],  MATCH(_INSTRUMENTS[[#This Row],[TAG]],[3]!_INSTRUMENT_TAGS[TAG1],0)), "&lt;ERROR&gt;")</f>
        <v>BOILER BOTTOM BLOW DOWN ON-OFF VALVE LIMIT SWITCH CLOSE</v>
      </c>
      <c r="C337" s="281"/>
      <c r="D337" s="280" t="s">
        <v>1125</v>
      </c>
      <c r="E337" s="281"/>
      <c r="F337" s="280">
        <v>4001</v>
      </c>
      <c r="G337" s="280" t="str">
        <f>IFERROR( INDEX([3]!_PIDS[DESCRIPTION],  MATCH(_INSTRUMENTS[[#This Row],[PID]],[3]!_PIDS[PID],0)), "&lt;ERROR&gt;")</f>
        <v>FEED WATER SYSTEM</v>
      </c>
      <c r="H337" s="280" t="s">
        <v>2368</v>
      </c>
      <c r="I337" s="280" t="s">
        <v>2369</v>
      </c>
    </row>
    <row r="338" spans="1:9" hidden="1" x14ac:dyDescent="0.4">
      <c r="A338" s="280" t="s">
        <v>1090</v>
      </c>
      <c r="B338" s="280" t="str">
        <f>IFERROR( INDEX([3]!_INSTRUMENT_TAGS[LDESC],  MATCH(_INSTRUMENTS[[#This Row],[TAG]],[3]!_INSTRUMENT_TAGS[TAG1],0)), "&lt;ERROR&gt;")</f>
        <v>EMERGENCY SHOWER USE SWITCH</v>
      </c>
      <c r="C338" s="281"/>
      <c r="D338" s="280" t="s">
        <v>1125</v>
      </c>
      <c r="E338" s="281"/>
      <c r="F338" s="280">
        <v>4014</v>
      </c>
      <c r="G338" s="280" t="str">
        <f>IFERROR( INDEX([3]!_PIDS[DESCRIPTION],  MATCH(_INSTRUMENTS[[#This Row],[PID]],[3]!_PIDS[PID],0)), "&lt;ERROR&gt;")</f>
        <v>COMPRESSED AIR AND WATER DISTRIBUTION</v>
      </c>
      <c r="H338" s="280" t="s">
        <v>2368</v>
      </c>
      <c r="I338" s="280" t="s">
        <v>2369</v>
      </c>
    </row>
    <row r="339" spans="1:9" hidden="1" x14ac:dyDescent="0.4">
      <c r="A339" s="280" t="s">
        <v>293</v>
      </c>
      <c r="B339" s="280" t="str">
        <f>IFERROR( INDEX([3]!_INSTRUMENT_TAGS[LDESC],  MATCH(_INSTRUMENTS[[#This Row],[TAG]],[3]!_INSTRUMENT_TAGS[TAG1],0)), "&lt;ERROR&gt;")</f>
        <v>SOOTBLOWER 1 IN LIMIT SWITCH</v>
      </c>
      <c r="C339" s="281"/>
      <c r="D339" s="280" t="s">
        <v>1125</v>
      </c>
      <c r="E339" s="281"/>
      <c r="F339" s="280">
        <v>4004</v>
      </c>
      <c r="G339" s="280" t="str">
        <f>IFERROR( INDEX([3]!_PIDS[DESCRIPTION],  MATCH(_INSTRUMENTS[[#This Row],[PID]],[3]!_PIDS[PID],0)), "&lt;ERROR&gt;")</f>
        <v>SOOT BLOWERS</v>
      </c>
      <c r="H339" s="280" t="s">
        <v>2368</v>
      </c>
      <c r="I339" s="280" t="s">
        <v>2369</v>
      </c>
    </row>
    <row r="340" spans="1:9" hidden="1" x14ac:dyDescent="0.4">
      <c r="A340" s="280" t="s">
        <v>295</v>
      </c>
      <c r="B340" s="280" t="str">
        <f>IFERROR( INDEX([3]!_INSTRUMENT_TAGS[LDESC],  MATCH(_INSTRUMENTS[[#This Row],[TAG]],[3]!_INSTRUMENT_TAGS[TAG1],0)), "&lt;ERROR&gt;")</f>
        <v>SOOTBLOWER 1 OUT LIMIT SWITCH</v>
      </c>
      <c r="C340" s="281"/>
      <c r="D340" s="280" t="s">
        <v>1125</v>
      </c>
      <c r="E340" s="281"/>
      <c r="F340" s="280">
        <v>4004</v>
      </c>
      <c r="G340" s="280" t="str">
        <f>IFERROR( INDEX([3]!_PIDS[DESCRIPTION],  MATCH(_INSTRUMENTS[[#This Row],[PID]],[3]!_PIDS[PID],0)), "&lt;ERROR&gt;")</f>
        <v>SOOT BLOWERS</v>
      </c>
      <c r="H340" s="280" t="s">
        <v>2368</v>
      </c>
      <c r="I340" s="280" t="s">
        <v>2369</v>
      </c>
    </row>
    <row r="341" spans="1:9" hidden="1" x14ac:dyDescent="0.4">
      <c r="A341" s="280" t="s">
        <v>297</v>
      </c>
      <c r="B341" s="280" t="str">
        <f>IFERROR( INDEX([3]!_INSTRUMENT_TAGS[LDESC],  MATCH(_INSTRUMENTS[[#This Row],[TAG]],[3]!_INSTRUMENT_TAGS[TAG1],0)), "&lt;ERROR&gt;")</f>
        <v>SOOTBLOWER 2 OUT LIMIT SWITCH</v>
      </c>
      <c r="C341" s="281"/>
      <c r="D341" s="280" t="s">
        <v>1125</v>
      </c>
      <c r="E341" s="281"/>
      <c r="F341" s="280">
        <v>4004</v>
      </c>
      <c r="G341" s="280" t="str">
        <f>IFERROR( INDEX([3]!_PIDS[DESCRIPTION],  MATCH(_INSTRUMENTS[[#This Row],[PID]],[3]!_PIDS[PID],0)), "&lt;ERROR&gt;")</f>
        <v>SOOT BLOWERS</v>
      </c>
      <c r="H341" s="280" t="s">
        <v>2368</v>
      </c>
      <c r="I341" s="280" t="s">
        <v>2369</v>
      </c>
    </row>
    <row r="342" spans="1:9" hidden="1" x14ac:dyDescent="0.4">
      <c r="A342" s="280" t="s">
        <v>300</v>
      </c>
      <c r="B342" s="280" t="str">
        <f>IFERROR( INDEX([3]!_INSTRUMENT_TAGS[LDESC],  MATCH(_INSTRUMENTS[[#This Row],[TAG]],[3]!_INSTRUMENT_TAGS[TAG1],0)), "&lt;ERROR&gt;")</f>
        <v>SOOTBLOWER 2 IN LIMIT SWITCH</v>
      </c>
      <c r="C342" s="281"/>
      <c r="D342" s="280" t="s">
        <v>1125</v>
      </c>
      <c r="E342" s="281"/>
      <c r="F342" s="280">
        <v>4004</v>
      </c>
      <c r="G342" s="280" t="str">
        <f>IFERROR( INDEX([3]!_PIDS[DESCRIPTION],  MATCH(_INSTRUMENTS[[#This Row],[PID]],[3]!_PIDS[PID],0)), "&lt;ERROR&gt;")</f>
        <v>SOOT BLOWERS</v>
      </c>
      <c r="H342" s="280" t="s">
        <v>2368</v>
      </c>
      <c r="I342" s="280" t="s">
        <v>2369</v>
      </c>
    </row>
    <row r="343" spans="1:9" hidden="1" x14ac:dyDescent="0.4">
      <c r="A343" s="280" t="s">
        <v>303</v>
      </c>
      <c r="B343" s="280" t="str">
        <f>IFERROR( INDEX([3]!_INSTRUMENT_TAGS[LDESC],  MATCH(_INSTRUMENTS[[#This Row],[TAG]],[3]!_INSTRUMENT_TAGS[TAG1],0)), "&lt;ERROR&gt;")</f>
        <v>SOOTBLOWER 3 OUT LIMIT SWITCH</v>
      </c>
      <c r="C343" s="281"/>
      <c r="D343" s="280" t="s">
        <v>1125</v>
      </c>
      <c r="E343" s="281"/>
      <c r="F343" s="280">
        <v>4004</v>
      </c>
      <c r="G343" s="280" t="str">
        <f>IFERROR( INDEX([3]!_PIDS[DESCRIPTION],  MATCH(_INSTRUMENTS[[#This Row],[PID]],[3]!_PIDS[PID],0)), "&lt;ERROR&gt;")</f>
        <v>SOOT BLOWERS</v>
      </c>
      <c r="H343" s="280" t="s">
        <v>2368</v>
      </c>
      <c r="I343" s="280" t="s">
        <v>2369</v>
      </c>
    </row>
    <row r="344" spans="1:9" hidden="1" x14ac:dyDescent="0.4">
      <c r="A344" s="280" t="s">
        <v>306</v>
      </c>
      <c r="B344" s="280" t="str">
        <f>IFERROR( INDEX([3]!_INSTRUMENT_TAGS[LDESC],  MATCH(_INSTRUMENTS[[#This Row],[TAG]],[3]!_INSTRUMENT_TAGS[TAG1],0)), "&lt;ERROR&gt;")</f>
        <v>SOOTBLOWER 3 IN LIMIT SWITCH</v>
      </c>
      <c r="C344" s="281"/>
      <c r="D344" s="280" t="s">
        <v>1125</v>
      </c>
      <c r="E344" s="281"/>
      <c r="F344" s="280">
        <v>4004</v>
      </c>
      <c r="G344" s="280" t="str">
        <f>IFERROR( INDEX([3]!_PIDS[DESCRIPTION],  MATCH(_INSTRUMENTS[[#This Row],[PID]],[3]!_PIDS[PID],0)), "&lt;ERROR&gt;")</f>
        <v>SOOT BLOWERS</v>
      </c>
      <c r="H344" s="280" t="s">
        <v>2368</v>
      </c>
      <c r="I344" s="280" t="s">
        <v>2369</v>
      </c>
    </row>
    <row r="345" spans="1:9" hidden="1" x14ac:dyDescent="0.4">
      <c r="A345" s="280" t="s">
        <v>309</v>
      </c>
      <c r="B345" s="280" t="str">
        <f>IFERROR( INDEX([3]!_INSTRUMENT_TAGS[LDESC],  MATCH(_INSTRUMENTS[[#This Row],[TAG]],[3]!_INSTRUMENT_TAGS[TAG1],0)), "&lt;ERROR&gt;")</f>
        <v>SOOTBLOWER 5 OUT LIMIT SWITCH</v>
      </c>
      <c r="C345" s="281"/>
      <c r="D345" s="280" t="s">
        <v>1125</v>
      </c>
      <c r="E345" s="281"/>
      <c r="F345" s="280">
        <v>4004</v>
      </c>
      <c r="G345" s="280" t="str">
        <f>IFERROR( INDEX([3]!_PIDS[DESCRIPTION],  MATCH(_INSTRUMENTS[[#This Row],[PID]],[3]!_PIDS[PID],0)), "&lt;ERROR&gt;")</f>
        <v>SOOT BLOWERS</v>
      </c>
      <c r="H345" s="280" t="s">
        <v>2368</v>
      </c>
      <c r="I345" s="280" t="s">
        <v>2369</v>
      </c>
    </row>
    <row r="346" spans="1:9" hidden="1" x14ac:dyDescent="0.4">
      <c r="A346" s="280" t="s">
        <v>312</v>
      </c>
      <c r="B346" s="280" t="str">
        <f>IFERROR( INDEX([3]!_INSTRUMENT_TAGS[LDESC],  MATCH(_INSTRUMENTS[[#This Row],[TAG]],[3]!_INSTRUMENT_TAGS[TAG1],0)), "&lt;ERROR&gt;")</f>
        <v>SOOTBLOWER 5 IN LIMIT SWITCH</v>
      </c>
      <c r="C346" s="281"/>
      <c r="D346" s="280" t="s">
        <v>1125</v>
      </c>
      <c r="E346" s="281"/>
      <c r="F346" s="280">
        <v>4004</v>
      </c>
      <c r="G346" s="280" t="str">
        <f>IFERROR( INDEX([3]!_PIDS[DESCRIPTION],  MATCH(_INSTRUMENTS[[#This Row],[PID]],[3]!_PIDS[PID],0)), "&lt;ERROR&gt;")</f>
        <v>SOOT BLOWERS</v>
      </c>
      <c r="H346" s="280" t="s">
        <v>2368</v>
      </c>
      <c r="I346" s="280" t="s">
        <v>2369</v>
      </c>
    </row>
    <row r="347" spans="1:9" hidden="1" x14ac:dyDescent="0.4">
      <c r="A347" s="280" t="s">
        <v>315</v>
      </c>
      <c r="B347" s="280" t="str">
        <f>IFERROR( INDEX([3]!_INSTRUMENT_TAGS[LDESC],  MATCH(_INSTRUMENTS[[#This Row],[TAG]],[3]!_INSTRUMENT_TAGS[TAG1],0)), "&lt;ERROR&gt;")</f>
        <v>SOOTBLOWER 6 OUT LIMIT SWITCH</v>
      </c>
      <c r="C347" s="281"/>
      <c r="D347" s="280" t="s">
        <v>1125</v>
      </c>
      <c r="E347" s="281"/>
      <c r="F347" s="280">
        <v>4004</v>
      </c>
      <c r="G347" s="280" t="str">
        <f>IFERROR( INDEX([3]!_PIDS[DESCRIPTION],  MATCH(_INSTRUMENTS[[#This Row],[PID]],[3]!_PIDS[PID],0)), "&lt;ERROR&gt;")</f>
        <v>SOOT BLOWERS</v>
      </c>
      <c r="H347" s="280" t="s">
        <v>2368</v>
      </c>
      <c r="I347" s="280" t="s">
        <v>2369</v>
      </c>
    </row>
    <row r="348" spans="1:9" hidden="1" x14ac:dyDescent="0.4">
      <c r="A348" s="280" t="s">
        <v>318</v>
      </c>
      <c r="B348" s="280" t="str">
        <f>IFERROR( INDEX([3]!_INSTRUMENT_TAGS[LDESC],  MATCH(_INSTRUMENTS[[#This Row],[TAG]],[3]!_INSTRUMENT_TAGS[TAG1],0)), "&lt;ERROR&gt;")</f>
        <v>SOOTBLOWER 6 IN LIMIT SWITCH</v>
      </c>
      <c r="C348" s="281"/>
      <c r="D348" s="280" t="s">
        <v>1125</v>
      </c>
      <c r="E348" s="281"/>
      <c r="F348" s="280">
        <v>4004</v>
      </c>
      <c r="G348" s="280" t="str">
        <f>IFERROR( INDEX([3]!_PIDS[DESCRIPTION],  MATCH(_INSTRUMENTS[[#This Row],[PID]],[3]!_PIDS[PID],0)), "&lt;ERROR&gt;")</f>
        <v>SOOT BLOWERS</v>
      </c>
      <c r="H348" s="280" t="s">
        <v>2368</v>
      </c>
      <c r="I348" s="280" t="s">
        <v>2369</v>
      </c>
    </row>
    <row r="349" spans="1:9" hidden="1" x14ac:dyDescent="0.4">
      <c r="A349" s="280" t="s">
        <v>321</v>
      </c>
      <c r="B349" s="280" t="str">
        <f>IFERROR( INDEX([3]!_INSTRUMENT_TAGS[LDESC],  MATCH(_INSTRUMENTS[[#This Row],[TAG]],[3]!_INSTRUMENT_TAGS[TAG1],0)), "&lt;ERROR&gt;")</f>
        <v>SOOTBLOWER 7 OUT LIMIT SWITCH</v>
      </c>
      <c r="C349" s="281"/>
      <c r="D349" s="280" t="s">
        <v>1125</v>
      </c>
      <c r="E349" s="281"/>
      <c r="F349" s="280">
        <v>4004</v>
      </c>
      <c r="G349" s="280" t="str">
        <f>IFERROR( INDEX([3]!_PIDS[DESCRIPTION],  MATCH(_INSTRUMENTS[[#This Row],[PID]],[3]!_PIDS[PID],0)), "&lt;ERROR&gt;")</f>
        <v>SOOT BLOWERS</v>
      </c>
      <c r="H349" s="280" t="s">
        <v>2368</v>
      </c>
      <c r="I349" s="280" t="s">
        <v>2369</v>
      </c>
    </row>
    <row r="350" spans="1:9" hidden="1" x14ac:dyDescent="0.4">
      <c r="A350" s="280" t="s">
        <v>324</v>
      </c>
      <c r="B350" s="280" t="str">
        <f>IFERROR( INDEX([3]!_INSTRUMENT_TAGS[LDESC],  MATCH(_INSTRUMENTS[[#This Row],[TAG]],[3]!_INSTRUMENT_TAGS[TAG1],0)), "&lt;ERROR&gt;")</f>
        <v>SOOTBLOWER 7 IN LIMIT SWITCH</v>
      </c>
      <c r="C350" s="281"/>
      <c r="D350" s="280" t="s">
        <v>1125</v>
      </c>
      <c r="E350" s="281"/>
      <c r="F350" s="280">
        <v>4004</v>
      </c>
      <c r="G350" s="280" t="str">
        <f>IFERROR( INDEX([3]!_PIDS[DESCRIPTION],  MATCH(_INSTRUMENTS[[#This Row],[PID]],[3]!_PIDS[PID],0)), "&lt;ERROR&gt;")</f>
        <v>SOOT BLOWERS</v>
      </c>
      <c r="H350" s="280" t="s">
        <v>2368</v>
      </c>
      <c r="I350" s="280" t="s">
        <v>2369</v>
      </c>
    </row>
    <row r="351" spans="1:9" hidden="1" x14ac:dyDescent="0.4">
      <c r="A351" s="280" t="s">
        <v>328</v>
      </c>
      <c r="B351" s="280" t="str">
        <f>IFERROR( INDEX([3]!_INSTRUMENT_TAGS[LDESC],  MATCH(_INSTRUMENTS[[#This Row],[TAG]],[3]!_INSTRUMENT_TAGS[TAG1],0)), "&lt;ERROR&gt;")</f>
        <v>SOOTBLOWER 8 OUT LIMIT SWITCH</v>
      </c>
      <c r="C351" s="281"/>
      <c r="D351" s="280" t="s">
        <v>1125</v>
      </c>
      <c r="E351" s="281"/>
      <c r="F351" s="280">
        <v>4004</v>
      </c>
      <c r="G351" s="280" t="str">
        <f>IFERROR( INDEX([3]!_PIDS[DESCRIPTION],  MATCH(_INSTRUMENTS[[#This Row],[PID]],[3]!_PIDS[PID],0)), "&lt;ERROR&gt;")</f>
        <v>SOOT BLOWERS</v>
      </c>
      <c r="H351" s="280" t="s">
        <v>2368</v>
      </c>
      <c r="I351" s="280" t="s">
        <v>2369</v>
      </c>
    </row>
    <row r="352" spans="1:9" hidden="1" x14ac:dyDescent="0.4">
      <c r="A352" s="280" t="s">
        <v>331</v>
      </c>
      <c r="B352" s="280" t="str">
        <f>IFERROR( INDEX([3]!_INSTRUMENT_TAGS[LDESC],  MATCH(_INSTRUMENTS[[#This Row],[TAG]],[3]!_INSTRUMENT_TAGS[TAG1],0)), "&lt;ERROR&gt;")</f>
        <v>SOOTBLOWER 8 IN LIMIT SWITCH</v>
      </c>
      <c r="C352" s="281"/>
      <c r="D352" s="280" t="s">
        <v>1125</v>
      </c>
      <c r="E352" s="281"/>
      <c r="F352" s="280">
        <v>4004</v>
      </c>
      <c r="G352" s="280" t="str">
        <f>IFERROR( INDEX([3]!_PIDS[DESCRIPTION],  MATCH(_INSTRUMENTS[[#This Row],[PID]],[3]!_PIDS[PID],0)), "&lt;ERROR&gt;")</f>
        <v>SOOT BLOWERS</v>
      </c>
      <c r="H352" s="280" t="s">
        <v>2368</v>
      </c>
      <c r="I352" s="280" t="s">
        <v>2369</v>
      </c>
    </row>
    <row r="353" spans="1:9" hidden="1" x14ac:dyDescent="0.4">
      <c r="A353" s="280" t="s">
        <v>547</v>
      </c>
      <c r="B353" s="280" t="str">
        <f>IFERROR( INDEX([3]!_INSTRUMENT_TAGS[LDESC],  MATCH(_INSTRUMENTS[[#This Row],[TAG]],[3]!_INSTRUMENT_TAGS[TAG1],0)), "&lt;ERROR&gt;")</f>
        <v>PRIMARY AIR PREHEATER ON-OFF VALVE OPEN LIMIT SWITCH</v>
      </c>
      <c r="C353" s="281"/>
      <c r="D353" s="280" t="s">
        <v>1125</v>
      </c>
      <c r="E353" s="281"/>
      <c r="F353" s="280">
        <v>4008</v>
      </c>
      <c r="G353" s="280" t="str">
        <f>IFERROR( INDEX([3]!_PIDS[DESCRIPTION],  MATCH(_INSTRUMENTS[[#This Row],[PID]],[3]!_PIDS[PID],0)), "&lt;ERROR&gt;")</f>
        <v>BOILER AIR AND FLUE GAS</v>
      </c>
      <c r="H353" s="280" t="s">
        <v>2444</v>
      </c>
      <c r="I353" s="280" t="s">
        <v>2444</v>
      </c>
    </row>
    <row r="354" spans="1:9" hidden="1" x14ac:dyDescent="0.4">
      <c r="A354" s="280" t="s">
        <v>550</v>
      </c>
      <c r="B354" s="280" t="str">
        <f>IFERROR( INDEX([3]!_INSTRUMENT_TAGS[LDESC],  MATCH(_INSTRUMENTS[[#This Row],[TAG]],[3]!_INSTRUMENT_TAGS[TAG1],0)), "&lt;ERROR&gt;")</f>
        <v>PRIMARY AIR PREHEATER ON-OFF VALVE CLOSE LIMIT SWITCH</v>
      </c>
      <c r="C354" s="281"/>
      <c r="D354" s="280" t="s">
        <v>1125</v>
      </c>
      <c r="E354" s="281"/>
      <c r="F354" s="280">
        <v>4008</v>
      </c>
      <c r="G354" s="280" t="str">
        <f>IFERROR( INDEX([3]!_PIDS[DESCRIPTION],  MATCH(_INSTRUMENTS[[#This Row],[PID]],[3]!_PIDS[PID],0)), "&lt;ERROR&gt;")</f>
        <v>BOILER AIR AND FLUE GAS</v>
      </c>
      <c r="H354" s="280" t="s">
        <v>2444</v>
      </c>
      <c r="I354" s="280" t="s">
        <v>2444</v>
      </c>
    </row>
    <row r="355" spans="1:9" hidden="1" x14ac:dyDescent="0.4">
      <c r="A355" s="280" t="s">
        <v>396</v>
      </c>
      <c r="B355" s="280" t="str">
        <f>IFERROR( INDEX([3]!_INSTRUMENT_TAGS[LDESC],  MATCH(_INSTRUMENTS[[#This Row],[TAG]],[3]!_INSTRUMENT_TAGS[TAG1],0)), "&lt;ERROR&gt;")</f>
        <v>MAIN STEAM LINE ACCUMULATOR BYPASS ON-OFF VALVE OPEN LIMIT SWITCH</v>
      </c>
      <c r="C355" s="281"/>
      <c r="D355" s="280" t="s">
        <v>1125</v>
      </c>
      <c r="E355" s="281"/>
      <c r="F355" s="280">
        <v>4006</v>
      </c>
      <c r="G355" s="280" t="str">
        <f>IFERROR( INDEX([3]!_PIDS[DESCRIPTION],  MATCH(_INSTRUMENTS[[#This Row],[PID]],[3]!_PIDS[PID],0)), "&lt;ERROR&gt;")</f>
        <v>STEAM ACCUMULATOR</v>
      </c>
      <c r="H355" s="280" t="s">
        <v>2444</v>
      </c>
      <c r="I355" s="280" t="s">
        <v>2444</v>
      </c>
    </row>
    <row r="356" spans="1:9" hidden="1" x14ac:dyDescent="0.4">
      <c r="A356" s="280" t="s">
        <v>396</v>
      </c>
      <c r="B356" s="280" t="str">
        <f>IFERROR( INDEX([3]!_INSTRUMENT_TAGS[LDESC],  MATCH(_INSTRUMENTS[[#This Row],[TAG]],[3]!_INSTRUMENT_TAGS[TAG1],0)), "&lt;ERROR&gt;")</f>
        <v>MAIN STEAM LINE ACCUMULATOR BYPASS ON-OFF VALVE OPEN LIMIT SWITCH</v>
      </c>
      <c r="C356" s="281"/>
      <c r="D356" s="280" t="s">
        <v>1125</v>
      </c>
      <c r="E356" s="281"/>
      <c r="F356" s="280">
        <v>4006</v>
      </c>
      <c r="G356" s="280" t="str">
        <f>IFERROR( INDEX([3]!_PIDS[DESCRIPTION],  MATCH(_INSTRUMENTS[[#This Row],[PID]],[3]!_PIDS[PID],0)), "&lt;ERROR&gt;")</f>
        <v>STEAM ACCUMULATOR</v>
      </c>
      <c r="H356" s="280" t="s">
        <v>2444</v>
      </c>
      <c r="I356" s="280" t="s">
        <v>2444</v>
      </c>
    </row>
    <row r="357" spans="1:9" hidden="1" x14ac:dyDescent="0.4">
      <c r="A357" s="280" t="s">
        <v>399</v>
      </c>
      <c r="B357" s="280" t="str">
        <f>IFERROR( INDEX([3]!_INSTRUMENT_TAGS[LDESC],  MATCH(_INSTRUMENTS[[#This Row],[TAG]],[3]!_INSTRUMENT_TAGS[TAG1],0)), "&lt;ERROR&gt;")</f>
        <v>MAIN STEAM LINE ACCUMULATOR BYPASS ON-OFF VALVE CLOSE LIMIT SWITCH</v>
      </c>
      <c r="C357" s="281"/>
      <c r="D357" s="280" t="s">
        <v>1125</v>
      </c>
      <c r="E357" s="281"/>
      <c r="F357" s="280">
        <v>4006</v>
      </c>
      <c r="G357" s="280" t="str">
        <f>IFERROR( INDEX([3]!_PIDS[DESCRIPTION],  MATCH(_INSTRUMENTS[[#This Row],[PID]],[3]!_PIDS[PID],0)), "&lt;ERROR&gt;")</f>
        <v>STEAM ACCUMULATOR</v>
      </c>
      <c r="H357" s="280" t="s">
        <v>2444</v>
      </c>
      <c r="I357" s="280" t="s">
        <v>2444</v>
      </c>
    </row>
    <row r="358" spans="1:9" hidden="1" x14ac:dyDescent="0.4">
      <c r="A358" s="280" t="s">
        <v>399</v>
      </c>
      <c r="B358" s="280" t="str">
        <f>IFERROR( INDEX([3]!_INSTRUMENT_TAGS[LDESC],  MATCH(_INSTRUMENTS[[#This Row],[TAG]],[3]!_INSTRUMENT_TAGS[TAG1],0)), "&lt;ERROR&gt;")</f>
        <v>MAIN STEAM LINE ACCUMULATOR BYPASS ON-OFF VALVE CLOSE LIMIT SWITCH</v>
      </c>
      <c r="C358" s="281"/>
      <c r="D358" s="280" t="s">
        <v>1125</v>
      </c>
      <c r="E358" s="281"/>
      <c r="F358" s="280">
        <v>4006</v>
      </c>
      <c r="G358" s="280" t="str">
        <f>IFERROR( INDEX([3]!_PIDS[DESCRIPTION],  MATCH(_INSTRUMENTS[[#This Row],[PID]],[3]!_PIDS[PID],0)), "&lt;ERROR&gt;")</f>
        <v>STEAM ACCUMULATOR</v>
      </c>
      <c r="H358" s="280" t="s">
        <v>2444</v>
      </c>
      <c r="I358" s="280" t="s">
        <v>2444</v>
      </c>
    </row>
    <row r="359" spans="1:9" hidden="1" x14ac:dyDescent="0.4">
      <c r="A359" s="280" t="s">
        <v>405</v>
      </c>
      <c r="B359" s="280" t="str">
        <f>IFERROR( INDEX([3]!_INSTRUMENT_TAGS[LDESC],  MATCH(_INSTRUMENTS[[#This Row],[TAG]],[3]!_INSTRUMENT_TAGS[TAG1],0)), "&lt;ERROR&gt;")</f>
        <v>STEAM ACCUMULATOR ON-OFF ISOLATING VALVE OPEN LIMIT SWITCH</v>
      </c>
      <c r="C359" s="281"/>
      <c r="D359" s="280" t="s">
        <v>1125</v>
      </c>
      <c r="E359" s="281"/>
      <c r="F359" s="280">
        <v>4006</v>
      </c>
      <c r="G359" s="280" t="str">
        <f>IFERROR( INDEX([3]!_PIDS[DESCRIPTION],  MATCH(_INSTRUMENTS[[#This Row],[PID]],[3]!_PIDS[PID],0)), "&lt;ERROR&gt;")</f>
        <v>STEAM ACCUMULATOR</v>
      </c>
      <c r="H359" s="280" t="s">
        <v>2444</v>
      </c>
      <c r="I359" s="280" t="s">
        <v>2444</v>
      </c>
    </row>
    <row r="360" spans="1:9" hidden="1" x14ac:dyDescent="0.4">
      <c r="A360" s="280" t="s">
        <v>405</v>
      </c>
      <c r="B360" s="280" t="str">
        <f>IFERROR( INDEX([3]!_INSTRUMENT_TAGS[LDESC],  MATCH(_INSTRUMENTS[[#This Row],[TAG]],[3]!_INSTRUMENT_TAGS[TAG1],0)), "&lt;ERROR&gt;")</f>
        <v>STEAM ACCUMULATOR ON-OFF ISOLATING VALVE OPEN LIMIT SWITCH</v>
      </c>
      <c r="C360" s="281"/>
      <c r="D360" s="280" t="s">
        <v>1125</v>
      </c>
      <c r="E360" s="281"/>
      <c r="F360" s="280">
        <v>4006</v>
      </c>
      <c r="G360" s="280" t="str">
        <f>IFERROR( INDEX([3]!_PIDS[DESCRIPTION],  MATCH(_INSTRUMENTS[[#This Row],[PID]],[3]!_PIDS[PID],0)), "&lt;ERROR&gt;")</f>
        <v>STEAM ACCUMULATOR</v>
      </c>
      <c r="H360" s="280" t="s">
        <v>2444</v>
      </c>
      <c r="I360" s="280" t="s">
        <v>2444</v>
      </c>
    </row>
    <row r="361" spans="1:9" hidden="1" x14ac:dyDescent="0.4">
      <c r="A361" s="280" t="s">
        <v>402</v>
      </c>
      <c r="B361" s="280" t="str">
        <f>IFERROR( INDEX([3]!_INSTRUMENT_TAGS[LDESC],  MATCH(_INSTRUMENTS[[#This Row],[TAG]],[3]!_INSTRUMENT_TAGS[TAG1],0)), "&lt;ERROR&gt;")</f>
        <v>STEAM ACCUMULATOR ON-OFF ISOLATING VALVE CLOSE LIMIT SWITCH</v>
      </c>
      <c r="C361" s="281"/>
      <c r="D361" s="280" t="s">
        <v>1125</v>
      </c>
      <c r="E361" s="281"/>
      <c r="F361" s="280">
        <v>4006</v>
      </c>
      <c r="G361" s="280" t="str">
        <f>IFERROR( INDEX([3]!_PIDS[DESCRIPTION],  MATCH(_INSTRUMENTS[[#This Row],[PID]],[3]!_PIDS[PID],0)), "&lt;ERROR&gt;")</f>
        <v>STEAM ACCUMULATOR</v>
      </c>
      <c r="H361" s="280" t="s">
        <v>2444</v>
      </c>
      <c r="I361" s="280" t="s">
        <v>2444</v>
      </c>
    </row>
    <row r="362" spans="1:9" hidden="1" x14ac:dyDescent="0.4">
      <c r="A362" s="280" t="s">
        <v>402</v>
      </c>
      <c r="B362" s="280" t="str">
        <f>IFERROR( INDEX([3]!_INSTRUMENT_TAGS[LDESC],  MATCH(_INSTRUMENTS[[#This Row],[TAG]],[3]!_INSTRUMENT_TAGS[TAG1],0)), "&lt;ERROR&gt;")</f>
        <v>STEAM ACCUMULATOR ON-OFF ISOLATING VALVE CLOSE LIMIT SWITCH</v>
      </c>
      <c r="C362" s="281"/>
      <c r="D362" s="280" t="s">
        <v>1125</v>
      </c>
      <c r="E362" s="281"/>
      <c r="F362" s="280">
        <v>4006</v>
      </c>
      <c r="G362" s="280" t="str">
        <f>IFERROR( INDEX([3]!_PIDS[DESCRIPTION],  MATCH(_INSTRUMENTS[[#This Row],[PID]],[3]!_PIDS[PID],0)), "&lt;ERROR&gt;")</f>
        <v>STEAM ACCUMULATOR</v>
      </c>
      <c r="H362" s="280" t="s">
        <v>2444</v>
      </c>
      <c r="I362" s="280" t="s">
        <v>2444</v>
      </c>
    </row>
    <row r="363" spans="1:9" hidden="1" x14ac:dyDescent="0.4">
      <c r="A363" s="280" t="s">
        <v>276</v>
      </c>
      <c r="B363" s="280" t="str">
        <f>IFERROR( INDEX([3]!_INSTRUMENT_TAGS[LDESC],  MATCH(_INSTRUMENTS[[#This Row],[TAG]],[3]!_INSTRUMENT_TAGS[TAG1],0)), "&lt;ERROR&gt;")</f>
        <v>MAIN STEAM VALVE BY-PASS OPEN LIMIT SWITCH</v>
      </c>
      <c r="C363" s="281"/>
      <c r="D363" s="280" t="s">
        <v>1125</v>
      </c>
      <c r="E363" s="281"/>
      <c r="F363" s="280">
        <v>4003</v>
      </c>
      <c r="G363" s="280" t="str">
        <f>IFERROR( INDEX([3]!_PIDS[DESCRIPTION],  MATCH(_INSTRUMENTS[[#This Row],[PID]],[3]!_PIDS[PID],0)), "&lt;ERROR&gt;")</f>
        <v>MAIN STEAM</v>
      </c>
      <c r="H363" s="280" t="s">
        <v>2444</v>
      </c>
      <c r="I363" s="280" t="s">
        <v>2444</v>
      </c>
    </row>
    <row r="364" spans="1:9" hidden="1" x14ac:dyDescent="0.4">
      <c r="A364" s="280" t="s">
        <v>279</v>
      </c>
      <c r="B364" s="280" t="str">
        <f>IFERROR( INDEX([3]!_INSTRUMENT_TAGS[LDESC],  MATCH(_INSTRUMENTS[[#This Row],[TAG]],[3]!_INSTRUMENT_TAGS[TAG1],0)), "&lt;ERROR&gt;")</f>
        <v>MAIN STEAM VALVE BY-PASS CLOSE LIMIT SWITCH</v>
      </c>
      <c r="C364" s="281"/>
      <c r="D364" s="280" t="s">
        <v>1125</v>
      </c>
      <c r="E364" s="281"/>
      <c r="F364" s="280">
        <v>4003</v>
      </c>
      <c r="G364" s="280" t="str">
        <f>IFERROR( INDEX([3]!_PIDS[DESCRIPTION],  MATCH(_INSTRUMENTS[[#This Row],[PID]],[3]!_PIDS[PID],0)), "&lt;ERROR&gt;")</f>
        <v>MAIN STEAM</v>
      </c>
      <c r="H364" s="280" t="s">
        <v>2444</v>
      </c>
      <c r="I364" s="280" t="s">
        <v>2444</v>
      </c>
    </row>
    <row r="365" spans="1:9" hidden="1" x14ac:dyDescent="0.4">
      <c r="A365" s="280" t="s">
        <v>282</v>
      </c>
      <c r="B365" s="280" t="str">
        <f>IFERROR( INDEX([3]!_INSTRUMENT_TAGS[LDESC],  MATCH(_INSTRUMENTS[[#This Row],[TAG]],[3]!_INSTRUMENT_TAGS[TAG1],0)), "&lt;ERROR&gt;")</f>
        <v>MAIN STEAM LINE VALVE OPEN LIMIT SWITCH</v>
      </c>
      <c r="C365" s="281"/>
      <c r="D365" s="280" t="s">
        <v>1125</v>
      </c>
      <c r="E365" s="281"/>
      <c r="F365" s="280">
        <v>4003</v>
      </c>
      <c r="G365" s="280" t="str">
        <f>IFERROR( INDEX([3]!_PIDS[DESCRIPTION],  MATCH(_INSTRUMENTS[[#This Row],[PID]],[3]!_PIDS[PID],0)), "&lt;ERROR&gt;")</f>
        <v>MAIN STEAM</v>
      </c>
      <c r="H365" s="280" t="s">
        <v>2444</v>
      </c>
      <c r="I365" s="280" t="s">
        <v>2444</v>
      </c>
    </row>
    <row r="366" spans="1:9" hidden="1" x14ac:dyDescent="0.4">
      <c r="A366" s="280" t="s">
        <v>285</v>
      </c>
      <c r="B366" s="280" t="str">
        <f>IFERROR( INDEX([3]!_INSTRUMENT_TAGS[LDESC],  MATCH(_INSTRUMENTS[[#This Row],[TAG]],[3]!_INSTRUMENT_TAGS[TAG1],0)), "&lt;ERROR&gt;")</f>
        <v>MAIN STEAM LINE VALVE CLOSE LIMIT SWITCH</v>
      </c>
      <c r="C366" s="281"/>
      <c r="D366" s="280" t="s">
        <v>1125</v>
      </c>
      <c r="E366" s="281"/>
      <c r="F366" s="280">
        <v>4003</v>
      </c>
      <c r="G366" s="280" t="str">
        <f>IFERROR( INDEX([3]!_PIDS[DESCRIPTION],  MATCH(_INSTRUMENTS[[#This Row],[PID]],[3]!_PIDS[PID],0)), "&lt;ERROR&gt;")</f>
        <v>MAIN STEAM</v>
      </c>
      <c r="H366" s="280" t="s">
        <v>2444</v>
      </c>
      <c r="I366" s="280" t="s">
        <v>2444</v>
      </c>
    </row>
    <row r="367" spans="1:9" hidden="1" x14ac:dyDescent="0.4">
      <c r="A367" s="280" t="s">
        <v>288</v>
      </c>
      <c r="B367" s="280" t="str">
        <f>IFERROR( INDEX([3]!_INSTRUMENT_TAGS[LDESC],  MATCH(_INSTRUMENTS[[#This Row],[TAG]],[3]!_INSTRUMENT_TAGS[TAG1],0)), "&lt;ERROR&gt;")</f>
        <v>START-UP LINE ON-OFF VALVE OPEN LIMIT SWITCH</v>
      </c>
      <c r="C367" s="281"/>
      <c r="D367" s="280" t="s">
        <v>1125</v>
      </c>
      <c r="E367" s="281"/>
      <c r="F367" s="280">
        <v>4003</v>
      </c>
      <c r="G367" s="280" t="str">
        <f>IFERROR( INDEX([3]!_PIDS[DESCRIPTION],  MATCH(_INSTRUMENTS[[#This Row],[PID]],[3]!_PIDS[PID],0)), "&lt;ERROR&gt;")</f>
        <v>MAIN STEAM</v>
      </c>
      <c r="H367" s="280" t="s">
        <v>2444</v>
      </c>
      <c r="I367" s="280" t="s">
        <v>2444</v>
      </c>
    </row>
    <row r="368" spans="1:9" hidden="1" x14ac:dyDescent="0.4">
      <c r="A368" s="280" t="s">
        <v>291</v>
      </c>
      <c r="B368" s="280" t="str">
        <f>IFERROR( INDEX([3]!_INSTRUMENT_TAGS[LDESC],  MATCH(_INSTRUMENTS[[#This Row],[TAG]],[3]!_INSTRUMENT_TAGS[TAG1],0)), "&lt;ERROR&gt;")</f>
        <v>START-UP LINE ON-OFF VALVE CLOSE LIMIT SWITCH</v>
      </c>
      <c r="C368" s="281"/>
      <c r="D368" s="280" t="s">
        <v>1125</v>
      </c>
      <c r="E368" s="281"/>
      <c r="F368" s="280">
        <v>4003</v>
      </c>
      <c r="G368" s="280" t="str">
        <f>IFERROR( INDEX([3]!_PIDS[DESCRIPTION],  MATCH(_INSTRUMENTS[[#This Row],[PID]],[3]!_PIDS[PID],0)), "&lt;ERROR&gt;")</f>
        <v>MAIN STEAM</v>
      </c>
      <c r="H368" s="280" t="s">
        <v>2444</v>
      </c>
      <c r="I368" s="280" t="s">
        <v>2444</v>
      </c>
    </row>
    <row r="369" spans="1:9" hidden="1" x14ac:dyDescent="0.4">
      <c r="A369" s="280" t="s">
        <v>338</v>
      </c>
      <c r="B369" s="280" t="str">
        <f>IFERROR( INDEX([3]!_INSTRUMENT_TAGS[LDESC],  MATCH(_INSTRUMENTS[[#This Row],[TAG]],[3]!_INSTRUMENT_TAGS[TAG1],0)), "&lt;ERROR&gt;")</f>
        <v>SOOTBLOWING LINE ON-OFF VALVE OPEN LIMIT SWITCH</v>
      </c>
      <c r="C369" s="281"/>
      <c r="D369" s="280" t="s">
        <v>1125</v>
      </c>
      <c r="E369" s="281"/>
      <c r="F369" s="280">
        <v>4004</v>
      </c>
      <c r="G369" s="280" t="str">
        <f>IFERROR( INDEX([3]!_PIDS[DESCRIPTION],  MATCH(_INSTRUMENTS[[#This Row],[PID]],[3]!_PIDS[PID],0)), "&lt;ERROR&gt;")</f>
        <v>SOOT BLOWERS</v>
      </c>
      <c r="H369" s="280" t="s">
        <v>2444</v>
      </c>
      <c r="I369" s="280" t="s">
        <v>2444</v>
      </c>
    </row>
    <row r="370" spans="1:9" hidden="1" x14ac:dyDescent="0.4">
      <c r="A370" s="280" t="s">
        <v>341</v>
      </c>
      <c r="B370" s="280" t="str">
        <f>IFERROR( INDEX([3]!_INSTRUMENT_TAGS[LDESC],  MATCH(_INSTRUMENTS[[#This Row],[TAG]],[3]!_INSTRUMENT_TAGS[TAG1],0)), "&lt;ERROR&gt;")</f>
        <v>SOOTBLOWING LINE ON-OFF VALVE CLOSE LIMIT SWITCH</v>
      </c>
      <c r="C370" s="281"/>
      <c r="D370" s="280" t="s">
        <v>1125</v>
      </c>
      <c r="E370" s="281"/>
      <c r="F370" s="280">
        <v>4004</v>
      </c>
      <c r="G370" s="280" t="str">
        <f>IFERROR( INDEX([3]!_PIDS[DESCRIPTION],  MATCH(_INSTRUMENTS[[#This Row],[PID]],[3]!_PIDS[PID],0)), "&lt;ERROR&gt;")</f>
        <v>SOOT BLOWERS</v>
      </c>
      <c r="H370" s="280" t="s">
        <v>2444</v>
      </c>
      <c r="I370" s="280" t="s">
        <v>2444</v>
      </c>
    </row>
    <row r="371" spans="1:9" hidden="1" x14ac:dyDescent="0.4">
      <c r="A371" s="280" t="s">
        <v>1250</v>
      </c>
      <c r="B371" s="280" t="str">
        <f>IFERROR( INDEX([3]!_INSTRUMENT_TAGS[LDESC],  MATCH(_INSTRUMENTS[[#This Row],[TAG]],[3]!_INSTRUMENT_TAGS[TAG1],0)), "&lt;ERROR&gt;")</f>
        <v>STEAM ACCUMULATOR PRESSURE CONTROL VALVE CLOSE LIMIT SWITCH</v>
      </c>
      <c r="C371" s="281"/>
      <c r="D371" s="280" t="s">
        <v>1125</v>
      </c>
      <c r="E371" s="281"/>
      <c r="F371" s="280">
        <v>4006</v>
      </c>
      <c r="G371" s="280" t="str">
        <f>IFERROR( INDEX([3]!_PIDS[DESCRIPTION],  MATCH(_INSTRUMENTS[[#This Row],[PID]],[3]!_PIDS[PID],0)), "&lt;ERROR&gt;")</f>
        <v>STEAM ACCUMULATOR</v>
      </c>
      <c r="H371" s="280" t="s">
        <v>2368</v>
      </c>
      <c r="I371" s="280" t="s">
        <v>2369</v>
      </c>
    </row>
    <row r="372" spans="1:9" hidden="1" x14ac:dyDescent="0.4">
      <c r="A372" s="280" t="s">
        <v>1246</v>
      </c>
      <c r="B372" s="280" t="str">
        <f>IFERROR( INDEX([3]!_INSTRUMENT_TAGS[LDESC],  MATCH(_INSTRUMENTS[[#This Row],[TAG]],[3]!_INSTRUMENT_TAGS[TAG1],0)), "&lt;ERROR&gt;")</f>
        <v>STEAM ACCUMULATOR PRESSURE CONTROL VALVE OPEN LIMIT SWITCH</v>
      </c>
      <c r="C372" s="281"/>
      <c r="D372" s="280" t="s">
        <v>1125</v>
      </c>
      <c r="E372" s="281"/>
      <c r="F372" s="280">
        <v>4006</v>
      </c>
      <c r="G372" s="280" t="str">
        <f>IFERROR( INDEX([3]!_PIDS[DESCRIPTION],  MATCH(_INSTRUMENTS[[#This Row],[PID]],[3]!_PIDS[PID],0)), "&lt;ERROR&gt;")</f>
        <v>STEAM ACCUMULATOR</v>
      </c>
      <c r="H372" s="280" t="s">
        <v>2368</v>
      </c>
      <c r="I372" s="280" t="s">
        <v>2369</v>
      </c>
    </row>
    <row r="373" spans="1:9" hidden="1" x14ac:dyDescent="0.4">
      <c r="A373" s="280" t="s">
        <v>1259</v>
      </c>
      <c r="B373" s="280" t="str">
        <f>IFERROR( INDEX([3]!_INSTRUMENT_TAGS[LDESC],  MATCH(_INSTRUMENTS[[#This Row],[TAG]],[3]!_INSTRUMENT_TAGS[TAG1],0)), "&lt;ERROR&gt;")</f>
        <v>STEAM PRESSURE REDUCTION VALVE CLOSE LIMIT SWITCH</v>
      </c>
      <c r="C373" s="281"/>
      <c r="D373" s="280" t="s">
        <v>1125</v>
      </c>
      <c r="E373" s="281"/>
      <c r="F373" s="280">
        <v>4006</v>
      </c>
      <c r="G373" s="280" t="str">
        <f>IFERROR( INDEX([3]!_PIDS[DESCRIPTION],  MATCH(_INSTRUMENTS[[#This Row],[PID]],[3]!_PIDS[PID],0)), "&lt;ERROR&gt;")</f>
        <v>STEAM ACCUMULATOR</v>
      </c>
      <c r="H373" s="280" t="s">
        <v>2444</v>
      </c>
      <c r="I373" s="280" t="s">
        <v>2444</v>
      </c>
    </row>
    <row r="374" spans="1:9" hidden="1" x14ac:dyDescent="0.4">
      <c r="A374" s="280" t="s">
        <v>1256</v>
      </c>
      <c r="B374" s="280" t="str">
        <f>IFERROR( INDEX([3]!_INSTRUMENT_TAGS[LDESC],  MATCH(_INSTRUMENTS[[#This Row],[TAG]],[3]!_INSTRUMENT_TAGS[TAG1],0)), "&lt;ERROR&gt;")</f>
        <v>STEAM PRESSURE REDUCTION VALVE OPEN LIMIT SWITCH</v>
      </c>
      <c r="C374" s="281"/>
      <c r="D374" s="280" t="s">
        <v>1125</v>
      </c>
      <c r="E374" s="281"/>
      <c r="F374" s="280">
        <v>4006</v>
      </c>
      <c r="G374" s="280" t="str">
        <f>IFERROR( INDEX([3]!_PIDS[DESCRIPTION],  MATCH(_INSTRUMENTS[[#This Row],[PID]],[3]!_PIDS[PID],0)), "&lt;ERROR&gt;")</f>
        <v>STEAM ACCUMULATOR</v>
      </c>
      <c r="H374" s="280" t="s">
        <v>2444</v>
      </c>
      <c r="I374" s="280" t="s">
        <v>2444</v>
      </c>
    </row>
    <row r="375" spans="1:9" hidden="1" x14ac:dyDescent="0.4">
      <c r="A375" s="280" t="s">
        <v>1551</v>
      </c>
      <c r="B375" s="280" t="str">
        <f>IFERROR( INDEX([3]!_INSTRUMENT_TAGS[LDESC],  MATCH(_INSTRUMENTS[[#This Row],[TAG]],[3]!_INSTRUMENT_TAGS[TAG1],0)), "&lt;ERROR&gt;")</f>
        <v>AIR INTAKE GRILL 1 OPENED LIMIT</v>
      </c>
      <c r="C375" s="281"/>
      <c r="D375" s="280" t="s">
        <v>2371</v>
      </c>
      <c r="E375" s="281"/>
      <c r="F375" s="280">
        <v>4014</v>
      </c>
      <c r="G375" s="280" t="str">
        <f>IFERROR( INDEX([3]!_PIDS[DESCRIPTION],  MATCH(_INSTRUMENTS[[#This Row],[PID]],[3]!_PIDS[PID],0)), "&lt;ERROR&gt;")</f>
        <v>COMPRESSED AIR AND WATER DISTRIBUTION</v>
      </c>
      <c r="H375" s="280" t="s">
        <v>2368</v>
      </c>
      <c r="I375" s="280" t="s">
        <v>2369</v>
      </c>
    </row>
    <row r="376" spans="1:9" hidden="1" x14ac:dyDescent="0.4">
      <c r="A376" s="280" t="s">
        <v>1553</v>
      </c>
      <c r="B376" s="280" t="str">
        <f>IFERROR( INDEX([3]!_INSTRUMENT_TAGS[LDESC],  MATCH(_INSTRUMENTS[[#This Row],[TAG]],[3]!_INSTRUMENT_TAGS[TAG1],0)), "&lt;ERROR&gt;")</f>
        <v>AIR INTAKE GRILL 2 OPENED LIMIT</v>
      </c>
      <c r="C376" s="281"/>
      <c r="D376" s="280" t="s">
        <v>2371</v>
      </c>
      <c r="E376" s="281"/>
      <c r="F376" s="280">
        <v>4014</v>
      </c>
      <c r="G376" s="280" t="str">
        <f>IFERROR( INDEX([3]!_PIDS[DESCRIPTION],  MATCH(_INSTRUMENTS[[#This Row],[PID]],[3]!_PIDS[PID],0)), "&lt;ERROR&gt;")</f>
        <v>COMPRESSED AIR AND WATER DISTRIBUTION</v>
      </c>
      <c r="H376" s="280" t="s">
        <v>2368</v>
      </c>
      <c r="I376" s="280" t="s">
        <v>2369</v>
      </c>
    </row>
    <row r="377" spans="1:9" hidden="1" x14ac:dyDescent="0.4">
      <c r="A377" s="280" t="s">
        <v>1554</v>
      </c>
      <c r="B377" s="280" t="str">
        <f>IFERROR( INDEX([3]!_INSTRUMENT_TAGS[LDESC],  MATCH(_INSTRUMENTS[[#This Row],[TAG]],[3]!_INSTRUMENT_TAGS[TAG1],0)), "&lt;ERROR&gt;")</f>
        <v>AIR INTAKE GRILL 3 OPENED LIMIT</v>
      </c>
      <c r="C377" s="281"/>
      <c r="D377" s="280" t="s">
        <v>2371</v>
      </c>
      <c r="E377" s="281"/>
      <c r="F377" s="280">
        <v>4014</v>
      </c>
      <c r="G377" s="280" t="str">
        <f>IFERROR( INDEX([3]!_PIDS[DESCRIPTION],  MATCH(_INSTRUMENTS[[#This Row],[PID]],[3]!_PIDS[PID],0)), "&lt;ERROR&gt;")</f>
        <v>COMPRESSED AIR AND WATER DISTRIBUTION</v>
      </c>
      <c r="H377" s="280" t="s">
        <v>2368</v>
      </c>
      <c r="I377" s="280" t="s">
        <v>2369</v>
      </c>
    </row>
    <row r="378" spans="1:9" hidden="1" x14ac:dyDescent="0.4">
      <c r="A378" s="280" t="s">
        <v>671</v>
      </c>
      <c r="B378" s="280" t="str">
        <f>IFERROR( INDEX([3]!_INSTRUMENT_TAGS[LDESC],  MATCH(_INSTRUMENTS[[#This Row],[TAG]],[3]!_INSTRUMENT_TAGS[TAG1],0)), "&lt;ERROR&gt;")</f>
        <v>UNLOADING STATION 1, BLOCK 1, FEEDER 1, IN</v>
      </c>
      <c r="C378" s="281"/>
      <c r="D378" s="280" t="s">
        <v>1125</v>
      </c>
      <c r="E378" s="281"/>
      <c r="F378" s="280">
        <v>4009</v>
      </c>
      <c r="G378" s="280" t="str">
        <f>IFERROR( INDEX([3]!_PIDS[DESCRIPTION],  MATCH(_INSTRUMENTS[[#This Row],[PID]],[3]!_PIDS[PID],0)), "&lt;ERROR&gt;")</f>
        <v>FUEL RECEPTION</v>
      </c>
      <c r="H378" s="280" t="s">
        <v>2368</v>
      </c>
      <c r="I378" s="280" t="s">
        <v>2370</v>
      </c>
    </row>
    <row r="379" spans="1:9" hidden="1" x14ac:dyDescent="0.4">
      <c r="A379" s="280" t="s">
        <v>622</v>
      </c>
      <c r="B379" s="280" t="str">
        <f>IFERROR( INDEX([3]!_INSTRUMENT_TAGS[LDESC],  MATCH(_INSTRUMENTS[[#This Row],[TAG]],[3]!_INSTRUMENT_TAGS[TAG1],0)), "&lt;ERROR&gt;")</f>
        <v>UNLOADING STATION 1, BLOCK 1, FEEDER 1, OUT</v>
      </c>
      <c r="C379" s="281"/>
      <c r="D379" s="280" t="s">
        <v>1125</v>
      </c>
      <c r="E379" s="281"/>
      <c r="F379" s="280">
        <v>4009</v>
      </c>
      <c r="G379" s="280" t="str">
        <f>IFERROR( INDEX([3]!_PIDS[DESCRIPTION],  MATCH(_INSTRUMENTS[[#This Row],[PID]],[3]!_PIDS[PID],0)), "&lt;ERROR&gt;")</f>
        <v>FUEL RECEPTION</v>
      </c>
      <c r="H379" s="280" t="s">
        <v>2368</v>
      </c>
      <c r="I379" s="280" t="s">
        <v>2370</v>
      </c>
    </row>
    <row r="380" spans="1:9" hidden="1" x14ac:dyDescent="0.4">
      <c r="A380" s="280" t="s">
        <v>608</v>
      </c>
      <c r="B380" s="280" t="str">
        <f>IFERROR( INDEX([3]!_INSTRUMENT_TAGS[LDESC],  MATCH(_INSTRUMENTS[[#This Row],[TAG]],[3]!_INSTRUMENT_TAGS[TAG1],0)), "&lt;ERROR&gt;")</f>
        <v>UNLOADING STATION 1, BLOCK 1, FEEDER 2, IN</v>
      </c>
      <c r="C380" s="281"/>
      <c r="D380" s="280" t="s">
        <v>1125</v>
      </c>
      <c r="E380" s="281"/>
      <c r="F380" s="280">
        <v>4009</v>
      </c>
      <c r="G380" s="280" t="str">
        <f>IFERROR( INDEX([3]!_PIDS[DESCRIPTION],  MATCH(_INSTRUMENTS[[#This Row],[PID]],[3]!_PIDS[PID],0)), "&lt;ERROR&gt;")</f>
        <v>FUEL RECEPTION</v>
      </c>
      <c r="H380" s="280" t="s">
        <v>2368</v>
      </c>
      <c r="I380" s="280" t="s">
        <v>2370</v>
      </c>
    </row>
    <row r="381" spans="1:9" hidden="1" x14ac:dyDescent="0.4">
      <c r="A381" s="280" t="s">
        <v>597</v>
      </c>
      <c r="B381" s="280" t="str">
        <f>IFERROR( INDEX([3]!_INSTRUMENT_TAGS[LDESC],  MATCH(_INSTRUMENTS[[#This Row],[TAG]],[3]!_INSTRUMENT_TAGS[TAG1],0)), "&lt;ERROR&gt;")</f>
        <v>UNLOADING STATION 1, BLOCK 1, FEEDER 2, OUT</v>
      </c>
      <c r="C381" s="281"/>
      <c r="D381" s="280" t="s">
        <v>1125</v>
      </c>
      <c r="E381" s="281"/>
      <c r="F381" s="280">
        <v>4009</v>
      </c>
      <c r="G381" s="280" t="str">
        <f>IFERROR( INDEX([3]!_PIDS[DESCRIPTION],  MATCH(_INSTRUMENTS[[#This Row],[PID]],[3]!_PIDS[PID],0)), "&lt;ERROR&gt;")</f>
        <v>FUEL RECEPTION</v>
      </c>
      <c r="H381" s="280" t="s">
        <v>2368</v>
      </c>
      <c r="I381" s="280" t="s">
        <v>2370</v>
      </c>
    </row>
    <row r="382" spans="1:9" hidden="1" x14ac:dyDescent="0.4">
      <c r="A382" s="280" t="s">
        <v>663</v>
      </c>
      <c r="B382" s="280" t="str">
        <f>IFERROR( INDEX([3]!_INSTRUMENT_TAGS[LDESC],  MATCH(_INSTRUMENTS[[#This Row],[TAG]],[3]!_INSTRUMENT_TAGS[TAG1],0)), "&lt;ERROR&gt;")</f>
        <v>UNLOADING STATION 1, BLOCK 1, FEEDER 3, IN</v>
      </c>
      <c r="C382" s="281"/>
      <c r="D382" s="280" t="s">
        <v>1125</v>
      </c>
      <c r="E382" s="281"/>
      <c r="F382" s="280">
        <v>4009</v>
      </c>
      <c r="G382" s="280" t="str">
        <f>IFERROR( INDEX([3]!_PIDS[DESCRIPTION],  MATCH(_INSTRUMENTS[[#This Row],[PID]],[3]!_PIDS[PID],0)), "&lt;ERROR&gt;")</f>
        <v>FUEL RECEPTION</v>
      </c>
      <c r="H382" s="280" t="s">
        <v>2368</v>
      </c>
      <c r="I382" s="280" t="s">
        <v>2370</v>
      </c>
    </row>
    <row r="383" spans="1:9" hidden="1" x14ac:dyDescent="0.4">
      <c r="A383" s="280" t="s">
        <v>617</v>
      </c>
      <c r="B383" s="280" t="str">
        <f>IFERROR( INDEX([3]!_INSTRUMENT_TAGS[LDESC],  MATCH(_INSTRUMENTS[[#This Row],[TAG]],[3]!_INSTRUMENT_TAGS[TAG1],0)), "&lt;ERROR&gt;")</f>
        <v>UNLOADING STATION 1, BLOCK 1, FEEDER 3, OUT</v>
      </c>
      <c r="C383" s="281"/>
      <c r="D383" s="280" t="s">
        <v>1125</v>
      </c>
      <c r="E383" s="281"/>
      <c r="F383" s="280">
        <v>4009</v>
      </c>
      <c r="G383" s="280" t="str">
        <f>IFERROR( INDEX([3]!_PIDS[DESCRIPTION],  MATCH(_INSTRUMENTS[[#This Row],[PID]],[3]!_PIDS[PID],0)), "&lt;ERROR&gt;")</f>
        <v>FUEL RECEPTION</v>
      </c>
      <c r="H383" s="280" t="s">
        <v>2368</v>
      </c>
      <c r="I383" s="280" t="s">
        <v>2370</v>
      </c>
    </row>
    <row r="384" spans="1:9" hidden="1" x14ac:dyDescent="0.4">
      <c r="A384" s="280" t="s">
        <v>572</v>
      </c>
      <c r="B384" s="280" t="str">
        <f>IFERROR( INDEX([3]!_INSTRUMENT_TAGS[LDESC],  MATCH(_INSTRUMENTS[[#This Row],[TAG]],[3]!_INSTRUMENT_TAGS[TAG1],0)), "&lt;ERROR&gt;")</f>
        <v>UNLOADING STATION 1, BLOCK 1, FEEDER 4, IN</v>
      </c>
      <c r="C384" s="281"/>
      <c r="D384" s="280" t="s">
        <v>1125</v>
      </c>
      <c r="E384" s="281"/>
      <c r="F384" s="280">
        <v>4009</v>
      </c>
      <c r="G384" s="280" t="str">
        <f>IFERROR( INDEX([3]!_PIDS[DESCRIPTION],  MATCH(_INSTRUMENTS[[#This Row],[PID]],[3]!_PIDS[PID],0)), "&lt;ERROR&gt;")</f>
        <v>FUEL RECEPTION</v>
      </c>
      <c r="H384" s="280" t="s">
        <v>2368</v>
      </c>
      <c r="I384" s="280" t="s">
        <v>2370</v>
      </c>
    </row>
    <row r="385" spans="1:9" hidden="1" x14ac:dyDescent="0.4">
      <c r="A385" s="280" t="s">
        <v>614</v>
      </c>
      <c r="B385" s="280" t="str">
        <f>IFERROR( INDEX([3]!_INSTRUMENT_TAGS[LDESC],  MATCH(_INSTRUMENTS[[#This Row],[TAG]],[3]!_INSTRUMENT_TAGS[TAG1],0)), "&lt;ERROR&gt;")</f>
        <v>UNLOADING STATION 1, BLOCK 1, FEEDER 4, OUT</v>
      </c>
      <c r="C385" s="281"/>
      <c r="D385" s="280" t="s">
        <v>1125</v>
      </c>
      <c r="E385" s="281"/>
      <c r="F385" s="280">
        <v>4009</v>
      </c>
      <c r="G385" s="280" t="str">
        <f>IFERROR( INDEX([3]!_PIDS[DESCRIPTION],  MATCH(_INSTRUMENTS[[#This Row],[PID]],[3]!_PIDS[PID],0)), "&lt;ERROR&gt;")</f>
        <v>FUEL RECEPTION</v>
      </c>
      <c r="H385" s="280" t="s">
        <v>2368</v>
      </c>
      <c r="I385" s="280" t="s">
        <v>2370</v>
      </c>
    </row>
    <row r="386" spans="1:9" hidden="1" x14ac:dyDescent="0.4">
      <c r="A386" s="280" t="s">
        <v>660</v>
      </c>
      <c r="B386" s="280" t="str">
        <f>IFERROR( INDEX([3]!_INSTRUMENT_TAGS[LDESC],  MATCH(_INSTRUMENTS[[#This Row],[TAG]],[3]!_INSTRUMENT_TAGS[TAG1],0)), "&lt;ERROR&gt;")</f>
        <v>UNLOADING STATION 2, BLOCK 2, FEEDER 1, IN</v>
      </c>
      <c r="C386" s="281"/>
      <c r="D386" s="280" t="s">
        <v>1125</v>
      </c>
      <c r="E386" s="281"/>
      <c r="F386" s="280">
        <v>4009</v>
      </c>
      <c r="G386" s="280" t="str">
        <f>IFERROR( INDEX([3]!_PIDS[DESCRIPTION],  MATCH(_INSTRUMENTS[[#This Row],[PID]],[3]!_PIDS[PID],0)), "&lt;ERROR&gt;")</f>
        <v>FUEL RECEPTION</v>
      </c>
      <c r="H386" s="280" t="s">
        <v>2368</v>
      </c>
      <c r="I386" s="280" t="s">
        <v>2370</v>
      </c>
    </row>
    <row r="387" spans="1:9" hidden="1" x14ac:dyDescent="0.4">
      <c r="A387" s="280" t="s">
        <v>634</v>
      </c>
      <c r="B387" s="280" t="str">
        <f>IFERROR( INDEX([3]!_INSTRUMENT_TAGS[LDESC],  MATCH(_INSTRUMENTS[[#This Row],[TAG]],[3]!_INSTRUMENT_TAGS[TAG1],0)), "&lt;ERROR&gt;")</f>
        <v>UNLOADING STATION 2, BLOCK 2, FEEDER 1, OUT</v>
      </c>
      <c r="C387" s="281"/>
      <c r="D387" s="280" t="s">
        <v>1125</v>
      </c>
      <c r="E387" s="281"/>
      <c r="F387" s="280">
        <v>4009</v>
      </c>
      <c r="G387" s="280" t="str">
        <f>IFERROR( INDEX([3]!_PIDS[DESCRIPTION],  MATCH(_INSTRUMENTS[[#This Row],[PID]],[3]!_PIDS[PID],0)), "&lt;ERROR&gt;")</f>
        <v>FUEL RECEPTION</v>
      </c>
      <c r="H387" s="280" t="s">
        <v>2368</v>
      </c>
      <c r="I387" s="280" t="s">
        <v>2370</v>
      </c>
    </row>
    <row r="388" spans="1:9" hidden="1" x14ac:dyDescent="0.4">
      <c r="A388" s="280" t="s">
        <v>679</v>
      </c>
      <c r="B388" s="280" t="str">
        <f>IFERROR( INDEX([3]!_INSTRUMENT_TAGS[LDESC],  MATCH(_INSTRUMENTS[[#This Row],[TAG]],[3]!_INSTRUMENT_TAGS[TAG1],0)), "&lt;ERROR&gt;")</f>
        <v>UNLOADING STATION 2, BLOCK 2, FEEDER 2, IN</v>
      </c>
      <c r="C388" s="281"/>
      <c r="D388" s="280" t="s">
        <v>1125</v>
      </c>
      <c r="E388" s="281"/>
      <c r="F388" s="280">
        <v>4009</v>
      </c>
      <c r="G388" s="280" t="str">
        <f>IFERROR( INDEX([3]!_PIDS[DESCRIPTION],  MATCH(_INSTRUMENTS[[#This Row],[PID]],[3]!_PIDS[PID],0)), "&lt;ERROR&gt;")</f>
        <v>FUEL RECEPTION</v>
      </c>
      <c r="H388" s="280" t="s">
        <v>2368</v>
      </c>
      <c r="I388" s="280" t="s">
        <v>2370</v>
      </c>
    </row>
    <row r="389" spans="1:9" hidden="1" x14ac:dyDescent="0.4">
      <c r="A389" s="280" t="s">
        <v>569</v>
      </c>
      <c r="B389" s="280" t="str">
        <f>IFERROR( INDEX([3]!_INSTRUMENT_TAGS[LDESC],  MATCH(_INSTRUMENTS[[#This Row],[TAG]],[3]!_INSTRUMENT_TAGS[TAG1],0)), "&lt;ERROR&gt;")</f>
        <v>UNLOADING STATION 2, BLOCK 2, FEEDER 2, OUT</v>
      </c>
      <c r="C389" s="281"/>
      <c r="D389" s="280" t="s">
        <v>1125</v>
      </c>
      <c r="E389" s="281"/>
      <c r="F389" s="280">
        <v>4009</v>
      </c>
      <c r="G389" s="280" t="str">
        <f>IFERROR( INDEX([3]!_PIDS[DESCRIPTION],  MATCH(_INSTRUMENTS[[#This Row],[PID]],[3]!_PIDS[PID],0)), "&lt;ERROR&gt;")</f>
        <v>FUEL RECEPTION</v>
      </c>
      <c r="H389" s="280" t="s">
        <v>2368</v>
      </c>
      <c r="I389" s="280" t="s">
        <v>2370</v>
      </c>
    </row>
    <row r="390" spans="1:9" hidden="1" x14ac:dyDescent="0.4">
      <c r="A390" s="280" t="s">
        <v>644</v>
      </c>
      <c r="B390" s="280" t="str">
        <f>IFERROR( INDEX([3]!_INSTRUMENT_TAGS[LDESC],  MATCH(_INSTRUMENTS[[#This Row],[TAG]],[3]!_INSTRUMENT_TAGS[TAG1],0)), "&lt;ERROR&gt;")</f>
        <v>UNLOADING STATION 2, BLOCK 2, FEEDER 3, IN</v>
      </c>
      <c r="C390" s="281"/>
      <c r="D390" s="280" t="s">
        <v>1125</v>
      </c>
      <c r="E390" s="281"/>
      <c r="F390" s="280">
        <v>4009</v>
      </c>
      <c r="G390" s="280" t="str">
        <f>IFERROR( INDEX([3]!_PIDS[DESCRIPTION],  MATCH(_INSTRUMENTS[[#This Row],[PID]],[3]!_PIDS[PID],0)), "&lt;ERROR&gt;")</f>
        <v>FUEL RECEPTION</v>
      </c>
      <c r="H390" s="280" t="s">
        <v>2368</v>
      </c>
      <c r="I390" s="280" t="s">
        <v>2370</v>
      </c>
    </row>
    <row r="391" spans="1:9" hidden="1" x14ac:dyDescent="0.4">
      <c r="A391" s="280" t="s">
        <v>650</v>
      </c>
      <c r="B391" s="280" t="str">
        <f>IFERROR( INDEX([3]!_INSTRUMENT_TAGS[LDESC],  MATCH(_INSTRUMENTS[[#This Row],[TAG]],[3]!_INSTRUMENT_TAGS[TAG1],0)), "&lt;ERROR&gt;")</f>
        <v>UNLOADING STATION 2, BLOCK 2, FEEDER 3, OUT</v>
      </c>
      <c r="C391" s="281"/>
      <c r="D391" s="280" t="s">
        <v>1125</v>
      </c>
      <c r="E391" s="281"/>
      <c r="F391" s="280">
        <v>4009</v>
      </c>
      <c r="G391" s="280" t="str">
        <f>IFERROR( INDEX([3]!_PIDS[DESCRIPTION],  MATCH(_INSTRUMENTS[[#This Row],[PID]],[3]!_PIDS[PID],0)), "&lt;ERROR&gt;")</f>
        <v>FUEL RECEPTION</v>
      </c>
      <c r="H391" s="280" t="s">
        <v>2368</v>
      </c>
      <c r="I391" s="280" t="s">
        <v>2370</v>
      </c>
    </row>
    <row r="392" spans="1:9" hidden="1" x14ac:dyDescent="0.4">
      <c r="A392" s="280" t="s">
        <v>575</v>
      </c>
      <c r="B392" s="280" t="str">
        <f>IFERROR( INDEX([3]!_INSTRUMENT_TAGS[LDESC],  MATCH(_INSTRUMENTS[[#This Row],[TAG]],[3]!_INSTRUMENT_TAGS[TAG1],0)), "&lt;ERROR&gt;")</f>
        <v>UNLOADING STATION 2, BLOCK 2, FEEDER 4, IN</v>
      </c>
      <c r="C392" s="281"/>
      <c r="D392" s="280" t="s">
        <v>1125</v>
      </c>
      <c r="E392" s="281"/>
      <c r="F392" s="280">
        <v>4009</v>
      </c>
      <c r="G392" s="280" t="str">
        <f>IFERROR( INDEX([3]!_PIDS[DESCRIPTION],  MATCH(_INSTRUMENTS[[#This Row],[PID]],[3]!_PIDS[PID],0)), "&lt;ERROR&gt;")</f>
        <v>FUEL RECEPTION</v>
      </c>
      <c r="H392" s="280" t="s">
        <v>2368</v>
      </c>
      <c r="I392" s="280" t="s">
        <v>2370</v>
      </c>
    </row>
    <row r="393" spans="1:9" hidden="1" x14ac:dyDescent="0.4">
      <c r="A393" s="280" t="s">
        <v>588</v>
      </c>
      <c r="B393" s="280" t="str">
        <f>IFERROR( INDEX([3]!_INSTRUMENT_TAGS[LDESC],  MATCH(_INSTRUMENTS[[#This Row],[TAG]],[3]!_INSTRUMENT_TAGS[TAG1],0)), "&lt;ERROR&gt;")</f>
        <v>UNLOADING STATION 2, BLOCK 2, FEEDER 4, OUT</v>
      </c>
      <c r="C393" s="281"/>
      <c r="D393" s="280" t="s">
        <v>1125</v>
      </c>
      <c r="E393" s="281"/>
      <c r="F393" s="280">
        <v>4009</v>
      </c>
      <c r="G393" s="280" t="str">
        <f>IFERROR( INDEX([3]!_PIDS[DESCRIPTION],  MATCH(_INSTRUMENTS[[#This Row],[PID]],[3]!_PIDS[PID],0)), "&lt;ERROR&gt;")</f>
        <v>FUEL RECEPTION</v>
      </c>
      <c r="H393" s="280" t="s">
        <v>2368</v>
      </c>
      <c r="I393" s="280" t="s">
        <v>2370</v>
      </c>
    </row>
    <row r="394" spans="1:9" hidden="1" x14ac:dyDescent="0.4">
      <c r="A394" s="280" t="s">
        <v>669</v>
      </c>
      <c r="B394" s="280" t="str">
        <f>IFERROR( INDEX([3]!_INSTRUMENT_TAGS[LDESC],  MATCH(_INSTRUMENTS[[#This Row],[TAG]],[3]!_INSTRUMENT_TAGS[TAG1],0)), "&lt;ERROR&gt;")</f>
        <v>UNLOADING STATION 3, BLOCK 3, FEEDER 1, IN</v>
      </c>
      <c r="C394" s="281"/>
      <c r="D394" s="280" t="s">
        <v>1125</v>
      </c>
      <c r="E394" s="281"/>
      <c r="F394" s="280">
        <v>4009</v>
      </c>
      <c r="G394" s="280" t="str">
        <f>IFERROR( INDEX([3]!_PIDS[DESCRIPTION],  MATCH(_INSTRUMENTS[[#This Row],[PID]],[3]!_PIDS[PID],0)), "&lt;ERROR&gt;")</f>
        <v>FUEL RECEPTION</v>
      </c>
      <c r="H394" s="280" t="s">
        <v>2368</v>
      </c>
      <c r="I394" s="280" t="s">
        <v>2370</v>
      </c>
    </row>
    <row r="395" spans="1:9" hidden="1" x14ac:dyDescent="0.4">
      <c r="A395" s="280" t="s">
        <v>639</v>
      </c>
      <c r="B395" s="280" t="str">
        <f>IFERROR( INDEX([3]!_INSTRUMENT_TAGS[LDESC],  MATCH(_INSTRUMENTS[[#This Row],[TAG]],[3]!_INSTRUMENT_TAGS[TAG1],0)), "&lt;ERROR&gt;")</f>
        <v>UNLOADING STATION 3, BLOCK 3, FEEDER 1, OUT</v>
      </c>
      <c r="C395" s="281"/>
      <c r="D395" s="280" t="s">
        <v>1125</v>
      </c>
      <c r="E395" s="281"/>
      <c r="F395" s="280">
        <v>4009</v>
      </c>
      <c r="G395" s="280" t="str">
        <f>IFERROR( INDEX([3]!_PIDS[DESCRIPTION],  MATCH(_INSTRUMENTS[[#This Row],[PID]],[3]!_PIDS[PID],0)), "&lt;ERROR&gt;")</f>
        <v>FUEL RECEPTION</v>
      </c>
      <c r="H395" s="280" t="s">
        <v>2368</v>
      </c>
      <c r="I395" s="280" t="s">
        <v>2370</v>
      </c>
    </row>
    <row r="396" spans="1:9" hidden="1" x14ac:dyDescent="0.4">
      <c r="A396" s="280" t="s">
        <v>656</v>
      </c>
      <c r="B396" s="280" t="str">
        <f>IFERROR( INDEX([3]!_INSTRUMENT_TAGS[LDESC],  MATCH(_INSTRUMENTS[[#This Row],[TAG]],[3]!_INSTRUMENT_TAGS[TAG1],0)), "&lt;ERROR&gt;")</f>
        <v>UNLOADING STATION 3, BLOCK 3, FEEDER 2, IN</v>
      </c>
      <c r="C396" s="281"/>
      <c r="D396" s="280" t="s">
        <v>1125</v>
      </c>
      <c r="E396" s="281"/>
      <c r="F396" s="280">
        <v>4009</v>
      </c>
      <c r="G396" s="280" t="str">
        <f>IFERROR( INDEX([3]!_PIDS[DESCRIPTION],  MATCH(_INSTRUMENTS[[#This Row],[PID]],[3]!_PIDS[PID],0)), "&lt;ERROR&gt;")</f>
        <v>FUEL RECEPTION</v>
      </c>
      <c r="H396" s="280" t="s">
        <v>2368</v>
      </c>
      <c r="I396" s="280" t="s">
        <v>2370</v>
      </c>
    </row>
    <row r="397" spans="1:9" hidden="1" x14ac:dyDescent="0.4">
      <c r="A397" s="280" t="s">
        <v>578</v>
      </c>
      <c r="B397" s="280" t="str">
        <f>IFERROR( INDEX([3]!_INSTRUMENT_TAGS[LDESC],  MATCH(_INSTRUMENTS[[#This Row],[TAG]],[3]!_INSTRUMENT_TAGS[TAG1],0)), "&lt;ERROR&gt;")</f>
        <v>UNLOADING STATION 3, BLOCK 3, FEEDER 2, OUT</v>
      </c>
      <c r="C397" s="281"/>
      <c r="D397" s="280" t="s">
        <v>1125</v>
      </c>
      <c r="E397" s="281"/>
      <c r="F397" s="280">
        <v>4009</v>
      </c>
      <c r="G397" s="280" t="str">
        <f>IFERROR( INDEX([3]!_PIDS[DESCRIPTION],  MATCH(_INSTRUMENTS[[#This Row],[PID]],[3]!_PIDS[PID],0)), "&lt;ERROR&gt;")</f>
        <v>FUEL RECEPTION</v>
      </c>
      <c r="H397" s="280" t="s">
        <v>2368</v>
      </c>
      <c r="I397" s="280" t="s">
        <v>2370</v>
      </c>
    </row>
    <row r="398" spans="1:9" hidden="1" x14ac:dyDescent="0.4">
      <c r="A398" s="280" t="s">
        <v>653</v>
      </c>
      <c r="B398" s="280" t="str">
        <f>IFERROR( INDEX([3]!_INSTRUMENT_TAGS[LDESC],  MATCH(_INSTRUMENTS[[#This Row],[TAG]],[3]!_INSTRUMENT_TAGS[TAG1],0)), "&lt;ERROR&gt;")</f>
        <v>UNLOADING STATION 3, BLOCK 3, FEEDER 3, IN</v>
      </c>
      <c r="C398" s="281"/>
      <c r="D398" s="280" t="s">
        <v>1125</v>
      </c>
      <c r="E398" s="281"/>
      <c r="F398" s="280">
        <v>4009</v>
      </c>
      <c r="G398" s="280" t="str">
        <f>IFERROR( INDEX([3]!_PIDS[DESCRIPTION],  MATCH(_INSTRUMENTS[[#This Row],[PID]],[3]!_PIDS[PID],0)), "&lt;ERROR&gt;")</f>
        <v>FUEL RECEPTION</v>
      </c>
      <c r="H398" s="280" t="s">
        <v>2368</v>
      </c>
      <c r="I398" s="280" t="s">
        <v>2370</v>
      </c>
    </row>
    <row r="399" spans="1:9" hidden="1" x14ac:dyDescent="0.4">
      <c r="A399" s="280" t="s">
        <v>565</v>
      </c>
      <c r="B399" s="280" t="str">
        <f>IFERROR( INDEX([3]!_INSTRUMENT_TAGS[LDESC],  MATCH(_INSTRUMENTS[[#This Row],[TAG]],[3]!_INSTRUMENT_TAGS[TAG1],0)), "&lt;ERROR&gt;")</f>
        <v>UNLOADING STATION 3, BLOCK 3, FEEDER 3, OUT</v>
      </c>
      <c r="C399" s="281"/>
      <c r="D399" s="280" t="s">
        <v>1125</v>
      </c>
      <c r="E399" s="281"/>
      <c r="F399" s="280">
        <v>4009</v>
      </c>
      <c r="G399" s="280" t="str">
        <f>IFERROR( INDEX([3]!_PIDS[DESCRIPTION],  MATCH(_INSTRUMENTS[[#This Row],[PID]],[3]!_PIDS[PID],0)), "&lt;ERROR&gt;")</f>
        <v>FUEL RECEPTION</v>
      </c>
      <c r="H399" s="280" t="s">
        <v>2368</v>
      </c>
      <c r="I399" s="280" t="s">
        <v>2370</v>
      </c>
    </row>
    <row r="400" spans="1:9" hidden="1" x14ac:dyDescent="0.4">
      <c r="A400" s="280" t="s">
        <v>606</v>
      </c>
      <c r="B400" s="280" t="str">
        <f>IFERROR( INDEX([3]!_INSTRUMENT_TAGS[LDESC],  MATCH(_INSTRUMENTS[[#This Row],[TAG]],[3]!_INSTRUMENT_TAGS[TAG1],0)), "&lt;ERROR&gt;")</f>
        <v>UNLOADING STATION 3, BLOCK 3, FEEDER 4, IN</v>
      </c>
      <c r="C400" s="281"/>
      <c r="D400" s="280" t="s">
        <v>1125</v>
      </c>
      <c r="E400" s="281"/>
      <c r="F400" s="280">
        <v>4009</v>
      </c>
      <c r="G400" s="280" t="str">
        <f>IFERROR( INDEX([3]!_PIDS[DESCRIPTION],  MATCH(_INSTRUMENTS[[#This Row],[PID]],[3]!_PIDS[PID],0)), "&lt;ERROR&gt;")</f>
        <v>FUEL RECEPTION</v>
      </c>
      <c r="H400" s="280" t="s">
        <v>2368</v>
      </c>
      <c r="I400" s="280" t="s">
        <v>2370</v>
      </c>
    </row>
    <row r="401" spans="1:9" hidden="1" x14ac:dyDescent="0.4">
      <c r="A401" s="280" t="s">
        <v>591</v>
      </c>
      <c r="B401" s="280" t="str">
        <f>IFERROR( INDEX([3]!_INSTRUMENT_TAGS[LDESC],  MATCH(_INSTRUMENTS[[#This Row],[TAG]],[3]!_INSTRUMENT_TAGS[TAG1],0)), "&lt;ERROR&gt;")</f>
        <v>UNLOADING STATION 3, BLOCK 3, FEEDER 4, OUT</v>
      </c>
      <c r="C401" s="281"/>
      <c r="D401" s="280" t="s">
        <v>1125</v>
      </c>
      <c r="E401" s="281"/>
      <c r="F401" s="280">
        <v>4009</v>
      </c>
      <c r="G401" s="280" t="str">
        <f>IFERROR( INDEX([3]!_PIDS[DESCRIPTION],  MATCH(_INSTRUMENTS[[#This Row],[PID]],[3]!_PIDS[PID],0)), "&lt;ERROR&gt;")</f>
        <v>FUEL RECEPTION</v>
      </c>
      <c r="H401" s="280" t="s">
        <v>2368</v>
      </c>
      <c r="I401" s="280" t="s">
        <v>2370</v>
      </c>
    </row>
    <row r="402" spans="1:9" hidden="1" x14ac:dyDescent="0.4">
      <c r="A402" s="280" t="s">
        <v>603</v>
      </c>
      <c r="B402" s="280" t="str">
        <f>IFERROR( INDEX([3]!_INSTRUMENT_TAGS[LDESC],  MATCH(_INSTRUMENTS[[#This Row],[TAG]],[3]!_INSTRUMENT_TAGS[TAG1],0)), "&lt;ERROR&gt;")</f>
        <v>DISC SCREEN BY-PASS DAMPER LIMIT SWITCH BY-PASS POS.</v>
      </c>
      <c r="C402" s="281"/>
      <c r="D402" s="280" t="s">
        <v>1125</v>
      </c>
      <c r="E402" s="281"/>
      <c r="F402" s="280">
        <v>4009</v>
      </c>
      <c r="G402" s="280" t="str">
        <f>IFERROR( INDEX([3]!_PIDS[DESCRIPTION],  MATCH(_INSTRUMENTS[[#This Row],[PID]],[3]!_PIDS[PID],0)), "&lt;ERROR&gt;")</f>
        <v>FUEL RECEPTION</v>
      </c>
      <c r="H402" s="280" t="s">
        <v>2368</v>
      </c>
      <c r="I402" s="280" t="s">
        <v>2370</v>
      </c>
    </row>
    <row r="403" spans="1:9" hidden="1" x14ac:dyDescent="0.4">
      <c r="A403" s="280" t="s">
        <v>581</v>
      </c>
      <c r="B403" s="280" t="str">
        <f>IFERROR( INDEX([3]!_INSTRUMENT_TAGS[LDESC],  MATCH(_INSTRUMENTS[[#This Row],[TAG]],[3]!_INSTRUMENT_TAGS[TAG1],0)), "&lt;ERROR&gt;")</f>
        <v>DISC SCREEN BY-PASS DAMPER LIMIT SWITCH TO SCREEN</v>
      </c>
      <c r="C403" s="281"/>
      <c r="D403" s="280" t="s">
        <v>1125</v>
      </c>
      <c r="E403" s="281"/>
      <c r="F403" s="280">
        <v>4009</v>
      </c>
      <c r="G403" s="280" t="str">
        <f>IFERROR( INDEX([3]!_PIDS[DESCRIPTION],  MATCH(_INSTRUMENTS[[#This Row],[PID]],[3]!_PIDS[PID],0)), "&lt;ERROR&gt;")</f>
        <v>FUEL RECEPTION</v>
      </c>
      <c r="H403" s="280" t="s">
        <v>2368</v>
      </c>
      <c r="I403" s="280" t="s">
        <v>2370</v>
      </c>
    </row>
    <row r="404" spans="1:9" hidden="1" x14ac:dyDescent="0.4">
      <c r="A404" s="280" t="s">
        <v>770</v>
      </c>
      <c r="B404" s="280" t="str">
        <f>IFERROR( INDEX([3]!_INSTRUMENT_TAGS[LDESC],  MATCH(_INSTRUMENTS[[#This Row],[TAG]],[3]!_INSTRUMENT_TAGS[TAG1],0)), "&lt;ERROR&gt;")</f>
        <v>EXPLOSION HATCH LIMIT SWITCH 1</v>
      </c>
      <c r="C404" s="281"/>
      <c r="D404" s="280" t="s">
        <v>1125</v>
      </c>
      <c r="E404" s="281"/>
      <c r="F404" s="280">
        <v>4010</v>
      </c>
      <c r="G404" s="280" t="str">
        <f>IFERROR( INDEX([3]!_PIDS[DESCRIPTION],  MATCH(_INSTRUMENTS[[#This Row],[PID]],[3]!_PIDS[PID],0)), "&lt;ERROR&gt;")</f>
        <v>FUEL FEED</v>
      </c>
      <c r="H404" s="280" t="s">
        <v>2368</v>
      </c>
      <c r="I404" s="280" t="s">
        <v>2369</v>
      </c>
    </row>
    <row r="405" spans="1:9" hidden="1" x14ac:dyDescent="0.4">
      <c r="A405" s="280" t="s">
        <v>773</v>
      </c>
      <c r="B405" s="280" t="str">
        <f>IFERROR( INDEX([3]!_INSTRUMENT_TAGS[LDESC],  MATCH(_INSTRUMENTS[[#This Row],[TAG]],[3]!_INSTRUMENT_TAGS[TAG1],0)), "&lt;ERROR&gt;")</f>
        <v>EXPLOSION HATCH LIMIT SWITCH 2</v>
      </c>
      <c r="C405" s="281"/>
      <c r="D405" s="280" t="s">
        <v>1125</v>
      </c>
      <c r="E405" s="281"/>
      <c r="F405" s="280">
        <v>4010</v>
      </c>
      <c r="G405" s="280" t="str">
        <f>IFERROR( INDEX([3]!_PIDS[DESCRIPTION],  MATCH(_INSTRUMENTS[[#This Row],[PID]],[3]!_PIDS[PID],0)), "&lt;ERROR&gt;")</f>
        <v>FUEL FEED</v>
      </c>
      <c r="H405" s="280" t="s">
        <v>2368</v>
      </c>
      <c r="I405" s="280" t="s">
        <v>2369</v>
      </c>
    </row>
    <row r="406" spans="1:9" hidden="1" x14ac:dyDescent="0.4">
      <c r="A406" s="280" t="s">
        <v>775</v>
      </c>
      <c r="B406" s="280" t="str">
        <f>IFERROR( INDEX([3]!_INSTRUMENT_TAGS[LDESC],  MATCH(_INSTRUMENTS[[#This Row],[TAG]],[3]!_INSTRUMENT_TAGS[TAG1],0)), "&lt;ERROR&gt;")</f>
        <v>EXPLOSION HATCH LIMIT SWITCH 3</v>
      </c>
      <c r="C406" s="281"/>
      <c r="D406" s="280" t="s">
        <v>1125</v>
      </c>
      <c r="E406" s="281"/>
      <c r="F406" s="280">
        <v>4010</v>
      </c>
      <c r="G406" s="280" t="str">
        <f>IFERROR( INDEX([3]!_PIDS[DESCRIPTION],  MATCH(_INSTRUMENTS[[#This Row],[PID]],[3]!_PIDS[PID],0)), "&lt;ERROR&gt;")</f>
        <v>FUEL FEED</v>
      </c>
      <c r="H406" s="280" t="s">
        <v>2368</v>
      </c>
      <c r="I406" s="280" t="s">
        <v>2369</v>
      </c>
    </row>
    <row r="407" spans="1:9" hidden="1" x14ac:dyDescent="0.4">
      <c r="A407" s="280" t="s">
        <v>777</v>
      </c>
      <c r="B407" s="280" t="str">
        <f>IFERROR( INDEX([3]!_INSTRUMENT_TAGS[LDESC],  MATCH(_INSTRUMENTS[[#This Row],[TAG]],[3]!_INSTRUMENT_TAGS[TAG1],0)), "&lt;ERROR&gt;")</f>
        <v>EXPLOSION HATCH LIMIT SWITCH 4</v>
      </c>
      <c r="C407" s="281"/>
      <c r="D407" s="280" t="s">
        <v>1125</v>
      </c>
      <c r="E407" s="281"/>
      <c r="F407" s="280">
        <v>4010</v>
      </c>
      <c r="G407" s="280" t="str">
        <f>IFERROR( INDEX([3]!_PIDS[DESCRIPTION],  MATCH(_INSTRUMENTS[[#This Row],[PID]],[3]!_PIDS[PID],0)), "&lt;ERROR&gt;")</f>
        <v>FUEL FEED</v>
      </c>
      <c r="H407" s="280" t="s">
        <v>2368</v>
      </c>
      <c r="I407" s="280" t="s">
        <v>2369</v>
      </c>
    </row>
    <row r="408" spans="1:9" hidden="1" x14ac:dyDescent="0.4">
      <c r="A408" s="280" t="s">
        <v>777</v>
      </c>
      <c r="B408" s="280" t="str">
        <f>IFERROR( INDEX([3]!_INSTRUMENT_TAGS[LDESC],  MATCH(_INSTRUMENTS[[#This Row],[TAG]],[3]!_INSTRUMENT_TAGS[TAG1],0)), "&lt;ERROR&gt;")</f>
        <v>EXPLOSION HATCH LIMIT SWITCH 4</v>
      </c>
      <c r="C408" s="281"/>
      <c r="D408" s="280" t="s">
        <v>1125</v>
      </c>
      <c r="E408" s="281"/>
      <c r="F408" s="280">
        <v>4010</v>
      </c>
      <c r="G408" s="280" t="str">
        <f>IFERROR( INDEX([3]!_PIDS[DESCRIPTION],  MATCH(_INSTRUMENTS[[#This Row],[PID]],[3]!_PIDS[PID],0)), "&lt;ERROR&gt;")</f>
        <v>FUEL FEED</v>
      </c>
      <c r="H408" s="280" t="s">
        <v>2368</v>
      </c>
      <c r="I408" s="280" t="s">
        <v>2369</v>
      </c>
    </row>
    <row r="409" spans="1:9" hidden="1" x14ac:dyDescent="0.4">
      <c r="A409" s="280" t="s">
        <v>1453</v>
      </c>
      <c r="B409" s="280" t="str">
        <f>IFERROR( INDEX([3]!_INSTRUMENT_TAGS[LDESC],  MATCH(_INSTRUMENTS[[#This Row],[TAG]],[3]!_INSTRUMENT_TAGS[TAG1],0)), "&lt;ERROR&gt;")</f>
        <v>SLIDE GATE VALVE CLOSE LIMIT SWITCH</v>
      </c>
      <c r="C409" s="281"/>
      <c r="D409" s="280" t="s">
        <v>1125</v>
      </c>
      <c r="E409" s="281"/>
      <c r="F409" s="280">
        <v>4010</v>
      </c>
      <c r="G409" s="280" t="str">
        <f>IFERROR( INDEX([3]!_PIDS[DESCRIPTION],  MATCH(_INSTRUMENTS[[#This Row],[PID]],[3]!_PIDS[PID],0)), "&lt;ERROR&gt;")</f>
        <v>FUEL FEED</v>
      </c>
      <c r="H409" s="280" t="s">
        <v>2368</v>
      </c>
      <c r="I409" s="280" t="s">
        <v>2369</v>
      </c>
    </row>
    <row r="410" spans="1:9" hidden="1" x14ac:dyDescent="0.4">
      <c r="A410" s="280" t="s">
        <v>1401</v>
      </c>
      <c r="B410" s="280" t="str">
        <f>IFERROR( INDEX([3]!_INSTRUMENT_TAGS[LDESC],  MATCH(_INSTRUMENTS[[#This Row],[TAG]],[3]!_INSTRUMENT_TAGS[TAG1],0)), "&lt;ERROR&gt;")</f>
        <v>BELT CONVEYOR DEVIATION DETECTOR 1</v>
      </c>
      <c r="C410" s="281"/>
      <c r="D410" s="280" t="s">
        <v>1125</v>
      </c>
      <c r="E410" s="281"/>
      <c r="F410" s="280">
        <v>4009</v>
      </c>
      <c r="G410" s="280" t="str">
        <f>IFERROR( INDEX([3]!_PIDS[DESCRIPTION],  MATCH(_INSTRUMENTS[[#This Row],[PID]],[3]!_PIDS[PID],0)), "&lt;ERROR&gt;")</f>
        <v>FUEL RECEPTION</v>
      </c>
      <c r="H410" s="280" t="s">
        <v>2368</v>
      </c>
      <c r="I410" s="280" t="s">
        <v>2370</v>
      </c>
    </row>
    <row r="411" spans="1:9" hidden="1" x14ac:dyDescent="0.4">
      <c r="A411" s="280" t="s">
        <v>1405</v>
      </c>
      <c r="B411" s="280" t="str">
        <f>IFERROR( INDEX([3]!_INSTRUMENT_TAGS[LDESC],  MATCH(_INSTRUMENTS[[#This Row],[TAG]],[3]!_INSTRUMENT_TAGS[TAG1],0)), "&lt;ERROR&gt;")</f>
        <v>BELT CONVEYOR DEVIATION DETECTOR 2</v>
      </c>
      <c r="C411" s="281"/>
      <c r="D411" s="280" t="s">
        <v>1125</v>
      </c>
      <c r="E411" s="281"/>
      <c r="F411" s="280">
        <v>4009</v>
      </c>
      <c r="G411" s="280" t="str">
        <f>IFERROR( INDEX([3]!_PIDS[DESCRIPTION],  MATCH(_INSTRUMENTS[[#This Row],[PID]],[3]!_PIDS[PID],0)), "&lt;ERROR&gt;")</f>
        <v>FUEL RECEPTION</v>
      </c>
      <c r="H411" s="280" t="s">
        <v>2368</v>
      </c>
      <c r="I411" s="280" t="s">
        <v>2370</v>
      </c>
    </row>
    <row r="412" spans="1:9" hidden="1" x14ac:dyDescent="0.4">
      <c r="A412" s="280" t="s">
        <v>1388</v>
      </c>
      <c r="B412" s="280" t="str">
        <f>IFERROR( INDEX([3]!_INSTRUMENT_TAGS[LDESC],  MATCH(_INSTRUMENTS[[#This Row],[TAG]],[3]!_INSTRUMENT_TAGS[TAG1],0)), "&lt;ERROR&gt;")</f>
        <v>BELT MAGNET DEVIATION DETECTOR 1</v>
      </c>
      <c r="C412" s="281"/>
      <c r="D412" s="280" t="s">
        <v>1125</v>
      </c>
      <c r="E412" s="281"/>
      <c r="F412" s="280">
        <v>4009</v>
      </c>
      <c r="G412" s="280" t="str">
        <f>IFERROR( INDEX([3]!_PIDS[DESCRIPTION],  MATCH(_INSTRUMENTS[[#This Row],[PID]],[3]!_PIDS[PID],0)), "&lt;ERROR&gt;")</f>
        <v>FUEL RECEPTION</v>
      </c>
      <c r="H412" s="280" t="s">
        <v>2368</v>
      </c>
      <c r="I412" s="280" t="s">
        <v>2370</v>
      </c>
    </row>
    <row r="413" spans="1:9" hidden="1" x14ac:dyDescent="0.4">
      <c r="A413" s="280" t="s">
        <v>1391</v>
      </c>
      <c r="B413" s="280" t="str">
        <f>IFERROR( INDEX([3]!_INSTRUMENT_TAGS[LDESC],  MATCH(_INSTRUMENTS[[#This Row],[TAG]],[3]!_INSTRUMENT_TAGS[TAG1],0)), "&lt;ERROR&gt;")</f>
        <v>BELT MAGNET DEVIATION DETECTOR 2</v>
      </c>
      <c r="C413" s="281"/>
      <c r="D413" s="280" t="s">
        <v>1125</v>
      </c>
      <c r="E413" s="281"/>
      <c r="F413" s="280">
        <v>4009</v>
      </c>
      <c r="G413" s="280" t="str">
        <f>IFERROR( INDEX([3]!_PIDS[DESCRIPTION],  MATCH(_INSTRUMENTS[[#This Row],[PID]],[3]!_PIDS[PID],0)), "&lt;ERROR&gt;")</f>
        <v>FUEL RECEPTION</v>
      </c>
      <c r="H413" s="280" t="s">
        <v>2368</v>
      </c>
      <c r="I413" s="280" t="s">
        <v>2370</v>
      </c>
    </row>
    <row r="414" spans="1:9" hidden="1" x14ac:dyDescent="0.4">
      <c r="A414" s="280" t="s">
        <v>1407</v>
      </c>
      <c r="B414" s="280" t="str">
        <f>IFERROR( INDEX([3]!_INSTRUMENT_TAGS[LDESC],  MATCH(_INSTRUMENTS[[#This Row],[TAG]],[3]!_INSTRUMENT_TAGS[TAG1],0)), "&lt;ERROR&gt;")</f>
        <v>BELT CONVEYOR OVERSIZE DETECTOR</v>
      </c>
      <c r="C414" s="281"/>
      <c r="D414" s="280" t="s">
        <v>1125</v>
      </c>
      <c r="E414" s="281"/>
      <c r="F414" s="280">
        <v>4009</v>
      </c>
      <c r="G414" s="280" t="str">
        <f>IFERROR( INDEX([3]!_PIDS[DESCRIPTION],  MATCH(_INSTRUMENTS[[#This Row],[PID]],[3]!_PIDS[PID],0)), "&lt;ERROR&gt;")</f>
        <v>FUEL RECEPTION</v>
      </c>
      <c r="H414" s="280" t="s">
        <v>2368</v>
      </c>
      <c r="I414" s="280" t="s">
        <v>2370</v>
      </c>
    </row>
    <row r="415" spans="1:9" hidden="1" x14ac:dyDescent="0.4">
      <c r="A415" s="280" t="s">
        <v>1010</v>
      </c>
      <c r="B415" s="280" t="str">
        <f>IFERROR( INDEX([3]!_INSTRUMENT_TAGS[LDESC],  MATCH(_INSTRUMENTS[[#This Row],[TAG]],[3]!_INSTRUMENT_TAGS[TAG1],0)), "&lt;ERROR&gt;")</f>
        <v>SAND FILLING VALVE POSITION CLOSE LIMIT SWITCH</v>
      </c>
      <c r="C415" s="281"/>
      <c r="D415" s="280" t="s">
        <v>1125</v>
      </c>
      <c r="E415" s="281"/>
      <c r="F415" s="280">
        <v>4012</v>
      </c>
      <c r="G415" s="280" t="str">
        <f>IFERROR( INDEX([3]!_PIDS[DESCRIPTION],  MATCH(_INSTRUMENTS[[#This Row],[PID]],[3]!_PIDS[PID],0)), "&lt;ERROR&gt;")</f>
        <v>BOTTOM ASH AND SAND SYSTEM</v>
      </c>
      <c r="H415" s="280" t="s">
        <v>2368</v>
      </c>
      <c r="I415" s="280" t="s">
        <v>2369</v>
      </c>
    </row>
    <row r="416" spans="1:9" hidden="1" x14ac:dyDescent="0.4">
      <c r="A416" s="280" t="s">
        <v>1008</v>
      </c>
      <c r="B416" s="280" t="str">
        <f>IFERROR( INDEX([3]!_INSTRUMENT_TAGS[LDESC],  MATCH(_INSTRUMENTS[[#This Row],[TAG]],[3]!_INSTRUMENT_TAGS[TAG1],0)), "&lt;ERROR&gt;")</f>
        <v>SAND FILLING VALVE POSITION OPEN LIMIT SWITCH</v>
      </c>
      <c r="C416" s="281"/>
      <c r="D416" s="280" t="s">
        <v>1125</v>
      </c>
      <c r="E416" s="281"/>
      <c r="F416" s="280">
        <v>4012</v>
      </c>
      <c r="G416" s="280" t="str">
        <f>IFERROR( INDEX([3]!_PIDS[DESCRIPTION],  MATCH(_INSTRUMENTS[[#This Row],[PID]],[3]!_PIDS[PID],0)), "&lt;ERROR&gt;")</f>
        <v>BOTTOM ASH AND SAND SYSTEM</v>
      </c>
      <c r="H416" s="280" t="s">
        <v>2368</v>
      </c>
      <c r="I416" s="280" t="s">
        <v>2369</v>
      </c>
    </row>
    <row r="417" spans="1:9" hidden="1" x14ac:dyDescent="0.4">
      <c r="A417" s="280" t="s">
        <v>854</v>
      </c>
      <c r="B417" s="280" t="str">
        <f>IFERROR( INDEX([3]!_INSTRUMENT_TAGS[LDESC],  MATCH(_INSTRUMENTS[[#This Row],[TAG]],[3]!_INSTRUMENT_TAGS[TAG1],0)), "&lt;ERROR&gt;")</f>
        <v>BOTTOM ASH VALVE LIMIT SWITCH</v>
      </c>
      <c r="C417" s="281"/>
      <c r="D417" s="280" t="s">
        <v>1125</v>
      </c>
      <c r="E417" s="281"/>
      <c r="F417" s="280">
        <v>4011</v>
      </c>
      <c r="G417" s="280" t="str">
        <f>IFERROR( INDEX([3]!_PIDS[DESCRIPTION],  MATCH(_INSTRUMENTS[[#This Row],[PID]],[3]!_PIDS[PID],0)), "&lt;ERROR&gt;")</f>
        <v>FLUE GAS CLEANING</v>
      </c>
      <c r="H417" s="280" t="s">
        <v>2368</v>
      </c>
      <c r="I417" s="280" t="s">
        <v>2369</v>
      </c>
    </row>
    <row r="418" spans="1:9" hidden="1" x14ac:dyDescent="0.4">
      <c r="A418" s="280" t="s">
        <v>857</v>
      </c>
      <c r="B418" s="280" t="str">
        <f>IFERROR( INDEX([3]!_INSTRUMENT_TAGS[LDESC],  MATCH(_INSTRUMENTS[[#This Row],[TAG]],[3]!_INSTRUMENT_TAGS[TAG1],0)), "&lt;ERROR&gt;")</f>
        <v>BOTTOM ASH DROPPING CHUTE CLOSING DEVICE LIMIT SWITCH</v>
      </c>
      <c r="C418" s="281"/>
      <c r="D418" s="280" t="s">
        <v>1125</v>
      </c>
      <c r="E418" s="281"/>
      <c r="F418" s="280">
        <v>4011</v>
      </c>
      <c r="G418" s="280" t="str">
        <f>IFERROR( INDEX([3]!_PIDS[DESCRIPTION],  MATCH(_INSTRUMENTS[[#This Row],[PID]],[3]!_PIDS[PID],0)), "&lt;ERROR&gt;")</f>
        <v>FLUE GAS CLEANING</v>
      </c>
      <c r="H418" s="280" t="s">
        <v>2368</v>
      </c>
      <c r="I418" s="280" t="s">
        <v>2369</v>
      </c>
    </row>
    <row r="419" spans="1:9" hidden="1" x14ac:dyDescent="0.4">
      <c r="A419" s="280" t="s">
        <v>989</v>
      </c>
      <c r="B419" s="280" t="str">
        <f>IFERROR( INDEX([3]!_INSTRUMENT_TAGS[LDESC],  MATCH(_INSTRUMENTS[[#This Row],[TAG]],[3]!_INSTRUMENT_TAGS[TAG1],0)), "&lt;ERROR&gt;")</f>
        <v>BOTTOM ASH SIEVE BYPASS VALVE CLOSE LIMIT SWITCH</v>
      </c>
      <c r="C419" s="281"/>
      <c r="D419" s="280" t="s">
        <v>1125</v>
      </c>
      <c r="E419" s="281"/>
      <c r="F419" s="280">
        <v>4012</v>
      </c>
      <c r="G419" s="280" t="str">
        <f>IFERROR( INDEX([3]!_PIDS[DESCRIPTION],  MATCH(_INSTRUMENTS[[#This Row],[PID]],[3]!_PIDS[PID],0)), "&lt;ERROR&gt;")</f>
        <v>BOTTOM ASH AND SAND SYSTEM</v>
      </c>
      <c r="H419" s="280" t="s">
        <v>2368</v>
      </c>
      <c r="I419" s="280" t="s">
        <v>2369</v>
      </c>
    </row>
    <row r="420" spans="1:9" hidden="1" x14ac:dyDescent="0.4">
      <c r="A420" s="280" t="s">
        <v>991</v>
      </c>
      <c r="B420" s="280" t="str">
        <f>IFERROR( INDEX([3]!_INSTRUMENT_TAGS[LDESC],  MATCH(_INSTRUMENTS[[#This Row],[TAG]],[3]!_INSTRUMENT_TAGS[TAG1],0)), "&lt;ERROR&gt;")</f>
        <v>BOTTOM ASH SIEVE BYPASS VALVE OPEN LIMIT SWITCH</v>
      </c>
      <c r="C420" s="281"/>
      <c r="D420" s="280" t="s">
        <v>1125</v>
      </c>
      <c r="E420" s="281"/>
      <c r="F420" s="280">
        <v>4012</v>
      </c>
      <c r="G420" s="280" t="str">
        <f>IFERROR( INDEX([3]!_PIDS[DESCRIPTION],  MATCH(_INSTRUMENTS[[#This Row],[PID]],[3]!_PIDS[PID],0)), "&lt;ERROR&gt;")</f>
        <v>BOTTOM ASH AND SAND SYSTEM</v>
      </c>
      <c r="H420" s="280" t="s">
        <v>2368</v>
      </c>
      <c r="I420" s="280" t="s">
        <v>2369</v>
      </c>
    </row>
    <row r="421" spans="1:9" hidden="1" x14ac:dyDescent="0.4">
      <c r="A421" s="280" t="s">
        <v>1012</v>
      </c>
      <c r="B421" s="280" t="str">
        <f>IFERROR( INDEX([3]!_INSTRUMENT_TAGS[LDESC],  MATCH(_INSTRUMENTS[[#This Row],[TAG]],[3]!_INSTRUMENT_TAGS[TAG1],0)), "&lt;ERROR&gt;")</f>
        <v>BOTTOM ASH CONVEYOR BLOCKAGE DETECTOR</v>
      </c>
      <c r="C421" s="281"/>
      <c r="D421" s="280" t="s">
        <v>1125</v>
      </c>
      <c r="E421" s="281"/>
      <c r="F421" s="280">
        <v>4012</v>
      </c>
      <c r="G421" s="280" t="str">
        <f>IFERROR( INDEX([3]!_PIDS[DESCRIPTION],  MATCH(_INSTRUMENTS[[#This Row],[PID]],[3]!_PIDS[PID],0)), "&lt;ERROR&gt;")</f>
        <v>BOTTOM ASH AND SAND SYSTEM</v>
      </c>
      <c r="H421" s="280" t="s">
        <v>2368</v>
      </c>
      <c r="I421" s="280" t="s">
        <v>2369</v>
      </c>
    </row>
    <row r="422" spans="1:9" hidden="1" x14ac:dyDescent="0.4">
      <c r="A422" s="280" t="s">
        <v>1015</v>
      </c>
      <c r="B422" s="280" t="str">
        <f>IFERROR( INDEX([3]!_INSTRUMENT_TAGS[LDESC],  MATCH(_INSTRUMENTS[[#This Row],[TAG]],[3]!_INSTRUMENT_TAGS[TAG1],0)), "&lt;ERROR&gt;")</f>
        <v>BOTTOM ASH DROPPING CHUTE CLOSING DEVICE LIMIT SWITCH</v>
      </c>
      <c r="C422" s="281"/>
      <c r="D422" s="280" t="s">
        <v>1125</v>
      </c>
      <c r="E422" s="281"/>
      <c r="F422" s="280">
        <v>4012</v>
      </c>
      <c r="G422" s="280" t="str">
        <f>IFERROR( INDEX([3]!_PIDS[DESCRIPTION],  MATCH(_INSTRUMENTS[[#This Row],[PID]],[3]!_PIDS[PID],0)), "&lt;ERROR&gt;")</f>
        <v>BOTTOM ASH AND SAND SYSTEM</v>
      </c>
      <c r="H422" s="280" t="s">
        <v>2368</v>
      </c>
      <c r="I422" s="280" t="s">
        <v>2369</v>
      </c>
    </row>
    <row r="423" spans="1:9" hidden="1" x14ac:dyDescent="0.4">
      <c r="A423" s="280" t="s">
        <v>1017</v>
      </c>
      <c r="B423" s="280" t="str">
        <f>IFERROR( INDEX([3]!_INSTRUMENT_TAGS[LDESC],  MATCH(_INSTRUMENTS[[#This Row],[TAG]],[3]!_INSTRUMENT_TAGS[TAG1],0)), "&lt;ERROR&gt;")</f>
        <v>BOTTOM ASH DROPPING CHUTE LIMIT SWITCH</v>
      </c>
      <c r="C423" s="281"/>
      <c r="D423" s="280" t="s">
        <v>1125</v>
      </c>
      <c r="E423" s="281"/>
      <c r="F423" s="280">
        <v>4012</v>
      </c>
      <c r="G423" s="280" t="str">
        <f>IFERROR( INDEX([3]!_PIDS[DESCRIPTION],  MATCH(_INSTRUMENTS[[#This Row],[PID]],[3]!_PIDS[PID],0)), "&lt;ERROR&gt;")</f>
        <v>BOTTOM ASH AND SAND SYSTEM</v>
      </c>
      <c r="H423" s="280" t="s">
        <v>2368</v>
      </c>
      <c r="I423" s="280" t="s">
        <v>2369</v>
      </c>
    </row>
    <row r="424" spans="1:9" hidden="1" x14ac:dyDescent="0.4">
      <c r="A424" s="280" t="s">
        <v>977</v>
      </c>
      <c r="B424" s="280" t="str">
        <f>IFERROR( INDEX([3]!_INSTRUMENT_TAGS[LDESC],  MATCH(_INSTRUMENTS[[#This Row],[TAG]],[3]!_INSTRUMENT_TAGS[TAG1],0)), "&lt;ERROR&gt;")</f>
        <v>BOTTOM ASH VALVE SOLENOID VALVE OPEN LIMIT SWITCH</v>
      </c>
      <c r="C424" s="281"/>
      <c r="D424" s="280" t="s">
        <v>1125</v>
      </c>
      <c r="E424" s="281"/>
      <c r="F424" s="280">
        <v>4012</v>
      </c>
      <c r="G424" s="280" t="str">
        <f>IFERROR( INDEX([3]!_PIDS[DESCRIPTION],  MATCH(_INSTRUMENTS[[#This Row],[PID]],[3]!_PIDS[PID],0)), "&lt;ERROR&gt;")</f>
        <v>BOTTOM ASH AND SAND SYSTEM</v>
      </c>
      <c r="H424" s="280" t="s">
        <v>2368</v>
      </c>
      <c r="I424" s="280" t="s">
        <v>2369</v>
      </c>
    </row>
    <row r="425" spans="1:9" hidden="1" x14ac:dyDescent="0.4">
      <c r="A425" s="280" t="s">
        <v>980</v>
      </c>
      <c r="B425" s="280" t="str">
        <f>IFERROR( INDEX([3]!_INSTRUMENT_TAGS[LDESC],  MATCH(_INSTRUMENTS[[#This Row],[TAG]],[3]!_INSTRUMENT_TAGS[TAG1],0)), "&lt;ERROR&gt;")</f>
        <v>BOTTOM ASH VALVE SOLENOID VALVE CLOSE LIMIT SWITCH</v>
      </c>
      <c r="C425" s="281"/>
      <c r="D425" s="280" t="s">
        <v>1125</v>
      </c>
      <c r="E425" s="281"/>
      <c r="F425" s="280">
        <v>4012</v>
      </c>
      <c r="G425" s="280" t="str">
        <f>IFERROR( INDEX([3]!_PIDS[DESCRIPTION],  MATCH(_INSTRUMENTS[[#This Row],[PID]],[3]!_PIDS[PID],0)), "&lt;ERROR&gt;")</f>
        <v>BOTTOM ASH AND SAND SYSTEM</v>
      </c>
      <c r="H425" s="280" t="s">
        <v>2368</v>
      </c>
      <c r="I425" s="280" t="s">
        <v>2369</v>
      </c>
    </row>
    <row r="426" spans="1:9" hidden="1" x14ac:dyDescent="0.4">
      <c r="A426" s="280" t="s">
        <v>984</v>
      </c>
      <c r="B426" s="280" t="str">
        <f>IFERROR( INDEX([3]!_INSTRUMENT_TAGS[LDESC],  MATCH(_INSTRUMENTS[[#This Row],[TAG]],[3]!_INSTRUMENT_TAGS[TAG1],0)), "&lt;ERROR&gt;")</f>
        <v>BOTTOM ASH VALVE SOLENOID VALVE OPEN LIMIT SWITCH</v>
      </c>
      <c r="C426" s="281"/>
      <c r="D426" s="280" t="s">
        <v>1125</v>
      </c>
      <c r="E426" s="281"/>
      <c r="F426" s="280">
        <v>4012</v>
      </c>
      <c r="G426" s="280" t="str">
        <f>IFERROR( INDEX([3]!_PIDS[DESCRIPTION],  MATCH(_INSTRUMENTS[[#This Row],[PID]],[3]!_PIDS[PID],0)), "&lt;ERROR&gt;")</f>
        <v>BOTTOM ASH AND SAND SYSTEM</v>
      </c>
      <c r="H426" s="280" t="s">
        <v>2368</v>
      </c>
      <c r="I426" s="280" t="s">
        <v>2369</v>
      </c>
    </row>
    <row r="427" spans="1:9" hidden="1" x14ac:dyDescent="0.4">
      <c r="A427" s="280" t="s">
        <v>986</v>
      </c>
      <c r="B427" s="280" t="str">
        <f>IFERROR( INDEX([3]!_INSTRUMENT_TAGS[LDESC],  MATCH(_INSTRUMENTS[[#This Row],[TAG]],[3]!_INSTRUMENT_TAGS[TAG1],0)), "&lt;ERROR&gt;")</f>
        <v>BOTTOM ASH VALVE SOLENOID VALVE CLOSE LIMIT SWITCH</v>
      </c>
      <c r="C427" s="281"/>
      <c r="D427" s="280" t="s">
        <v>1125</v>
      </c>
      <c r="E427" s="281"/>
      <c r="F427" s="280">
        <v>4012</v>
      </c>
      <c r="G427" s="280" t="str">
        <f>IFERROR( INDEX([3]!_PIDS[DESCRIPTION],  MATCH(_INSTRUMENTS[[#This Row],[PID]],[3]!_PIDS[PID],0)), "&lt;ERROR&gt;")</f>
        <v>BOTTOM ASH AND SAND SYSTEM</v>
      </c>
      <c r="H427" s="280" t="s">
        <v>2368</v>
      </c>
      <c r="I427" s="280" t="s">
        <v>2369</v>
      </c>
    </row>
    <row r="428" spans="1:9" hidden="1" x14ac:dyDescent="0.4">
      <c r="A428" s="280" t="s">
        <v>1507</v>
      </c>
      <c r="B428" s="280" t="str">
        <f>IFERROR( INDEX([3]!_INSTRUMENT_TAGS[LDESC],  MATCH(_INSTRUMENTS[[#This Row],[TAG]],[3]!_INSTRUMENT_TAGS[TAG1],0)), "&lt;ERROR&gt;")</f>
        <v>BOTTOM ASH TO CONTAINER IN PLACE</v>
      </c>
      <c r="C428" s="281"/>
      <c r="D428" s="280" t="s">
        <v>2447</v>
      </c>
      <c r="E428" s="281"/>
      <c r="F428" s="280">
        <v>4012</v>
      </c>
      <c r="G428" s="280" t="str">
        <f>IFERROR( INDEX([3]!_PIDS[DESCRIPTION],  MATCH(_INSTRUMENTS[[#This Row],[PID]],[3]!_PIDS[PID],0)), "&lt;ERROR&gt;")</f>
        <v>BOTTOM ASH AND SAND SYSTEM</v>
      </c>
      <c r="H428" s="280" t="s">
        <v>2368</v>
      </c>
      <c r="I428" s="280" t="s">
        <v>2369</v>
      </c>
    </row>
    <row r="429" spans="1:9" hidden="1" x14ac:dyDescent="0.4">
      <c r="A429" s="280" t="s">
        <v>215</v>
      </c>
      <c r="B429" s="280" t="str">
        <f>IFERROR( INDEX([3]!_INSTRUMENT_TAGS[LDESC],  MATCH(_INSTRUMENTS[[#This Row],[TAG]],[3]!_INSTRUMENT_TAGS[TAG1],0)), "&lt;ERROR&gt;")</f>
        <v>BOILER EMERGENCY SHUTDOWN SWITCH 1</v>
      </c>
      <c r="C429" s="281"/>
      <c r="D429" s="280" t="s">
        <v>1127</v>
      </c>
      <c r="E429" s="281"/>
      <c r="F429" s="280">
        <v>4002</v>
      </c>
      <c r="G429" s="280" t="str">
        <f>IFERROR( INDEX([3]!_PIDS[DESCRIPTION],  MATCH(_INSTRUMENTS[[#This Row],[PID]],[3]!_PIDS[PID],0)), "&lt;ERROR&gt;")</f>
        <v>BOILER WATER AND STEAM</v>
      </c>
      <c r="H429" s="280" t="s">
        <v>2444</v>
      </c>
      <c r="I429" s="280" t="s">
        <v>2444</v>
      </c>
    </row>
    <row r="430" spans="1:9" hidden="1" x14ac:dyDescent="0.4">
      <c r="A430" s="280" t="s">
        <v>227</v>
      </c>
      <c r="B430" s="280" t="str">
        <f>IFERROR( INDEX([3]!_INSTRUMENT_TAGS[LDESC],  MATCH(_INSTRUMENTS[[#This Row],[TAG]],[3]!_INSTRUMENT_TAGS[TAG1],0)), "&lt;ERROR&gt;")</f>
        <v>BOILER EMERGENCY SHUTDOWN SWITCH 2</v>
      </c>
      <c r="C430" s="281"/>
      <c r="D430" s="280" t="s">
        <v>1127</v>
      </c>
      <c r="E430" s="281"/>
      <c r="F430" s="280">
        <v>4002</v>
      </c>
      <c r="G430" s="280" t="str">
        <f>IFERROR( INDEX([3]!_PIDS[DESCRIPTION],  MATCH(_INSTRUMENTS[[#This Row],[PID]],[3]!_PIDS[PID],0)), "&lt;ERROR&gt;")</f>
        <v>BOILER WATER AND STEAM</v>
      </c>
      <c r="H430" s="280" t="s">
        <v>2444</v>
      </c>
      <c r="I430" s="280" t="s">
        <v>2444</v>
      </c>
    </row>
    <row r="431" spans="1:9" hidden="1" x14ac:dyDescent="0.4">
      <c r="A431" s="280" t="s">
        <v>220</v>
      </c>
      <c r="B431" s="280" t="str">
        <f>IFERROR( INDEX([3]!_INSTRUMENT_TAGS[LDESC],  MATCH(_INSTRUMENTS[[#This Row],[TAG]],[3]!_INSTRUMENT_TAGS[TAG1],0)), "&lt;ERROR&gt;")</f>
        <v>BOILER EMERGENCY SHUTDOWN SWITCH 3</v>
      </c>
      <c r="C431" s="281"/>
      <c r="D431" s="280" t="s">
        <v>1127</v>
      </c>
      <c r="E431" s="281"/>
      <c r="F431" s="280">
        <v>4002</v>
      </c>
      <c r="G431" s="280" t="str">
        <f>IFERROR( INDEX([3]!_PIDS[DESCRIPTION],  MATCH(_INSTRUMENTS[[#This Row],[PID]],[3]!_PIDS[PID],0)), "&lt;ERROR&gt;")</f>
        <v>BOILER WATER AND STEAM</v>
      </c>
      <c r="H431" s="280" t="s">
        <v>2444</v>
      </c>
      <c r="I431" s="280" t="s">
        <v>2444</v>
      </c>
    </row>
    <row r="432" spans="1:9" hidden="1" x14ac:dyDescent="0.4">
      <c r="A432" s="280" t="s">
        <v>225</v>
      </c>
      <c r="B432" s="280" t="str">
        <f>IFERROR( INDEX([3]!_INSTRUMENT_TAGS[LDESC],  MATCH(_INSTRUMENTS[[#This Row],[TAG]],[3]!_INSTRUMENT_TAGS[TAG1],0)), "&lt;ERROR&gt;")</f>
        <v>BOILER EMERGENCY SHUTDOWN SWITCH 4</v>
      </c>
      <c r="C432" s="281"/>
      <c r="D432" s="280" t="s">
        <v>1127</v>
      </c>
      <c r="E432" s="281"/>
      <c r="F432" s="280">
        <v>4002</v>
      </c>
      <c r="G432" s="280" t="str">
        <f>IFERROR( INDEX([3]!_PIDS[DESCRIPTION],  MATCH(_INSTRUMENTS[[#This Row],[PID]],[3]!_PIDS[PID],0)), "&lt;ERROR&gt;")</f>
        <v>BOILER WATER AND STEAM</v>
      </c>
      <c r="H432" s="280" t="s">
        <v>2444</v>
      </c>
      <c r="I432" s="280" t="s">
        <v>2444</v>
      </c>
    </row>
    <row r="433" spans="1:9" hidden="1" x14ac:dyDescent="0.4">
      <c r="A433" s="280" t="s">
        <v>230</v>
      </c>
      <c r="B433" s="280" t="str">
        <f>IFERROR( INDEX([3]!_INSTRUMENT_TAGS[LDESC],  MATCH(_INSTRUMENTS[[#This Row],[TAG]],[3]!_INSTRUMENT_TAGS[TAG1],0)), "&lt;ERROR&gt;")</f>
        <v>BOILER EMERGENCY SHUTDOWN SWITCH 5</v>
      </c>
      <c r="C433" s="281"/>
      <c r="D433" s="280" t="s">
        <v>1127</v>
      </c>
      <c r="E433" s="281"/>
      <c r="F433" s="280">
        <v>4002</v>
      </c>
      <c r="G433" s="280" t="str">
        <f>IFERROR( INDEX([3]!_PIDS[DESCRIPTION],  MATCH(_INSTRUMENTS[[#This Row],[PID]],[3]!_PIDS[PID],0)), "&lt;ERROR&gt;")</f>
        <v>BOILER WATER AND STEAM</v>
      </c>
      <c r="H433" s="280" t="s">
        <v>2444</v>
      </c>
      <c r="I433" s="280" t="s">
        <v>2444</v>
      </c>
    </row>
    <row r="434" spans="1:9" hidden="1" x14ac:dyDescent="0.4">
      <c r="A434" s="280" t="s">
        <v>233</v>
      </c>
      <c r="B434" s="280" t="str">
        <f>IFERROR( INDEX([3]!_INSTRUMENT_TAGS[LDESC],  MATCH(_INSTRUMENTS[[#This Row],[TAG]],[3]!_INSTRUMENT_TAGS[TAG1],0)), "&lt;ERROR&gt;")</f>
        <v>BOILER EMERGENCY SHUTDOWN SWITCH 6</v>
      </c>
      <c r="C434" s="281"/>
      <c r="D434" s="280" t="s">
        <v>1127</v>
      </c>
      <c r="E434" s="281"/>
      <c r="F434" s="280">
        <v>4002</v>
      </c>
      <c r="G434" s="280" t="str">
        <f>IFERROR( INDEX([3]!_PIDS[DESCRIPTION],  MATCH(_INSTRUMENTS[[#This Row],[PID]],[3]!_PIDS[PID],0)), "&lt;ERROR&gt;")</f>
        <v>BOILER WATER AND STEAM</v>
      </c>
      <c r="H434" s="280" t="s">
        <v>2444</v>
      </c>
      <c r="I434" s="280" t="s">
        <v>2444</v>
      </c>
    </row>
    <row r="435" spans="1:9" hidden="1" x14ac:dyDescent="0.4">
      <c r="A435" s="280" t="s">
        <v>236</v>
      </c>
      <c r="B435" s="280" t="str">
        <f>IFERROR( INDEX([3]!_INSTRUMENT_TAGS[LDESC],  MATCH(_INSTRUMENTS[[#This Row],[TAG]],[3]!_INSTRUMENT_TAGS[TAG1],0)), "&lt;ERROR&gt;")</f>
        <v>BOILER EMERGENCY SHUTDOWN SWITCH 7</v>
      </c>
      <c r="C435" s="281"/>
      <c r="D435" s="280" t="s">
        <v>1127</v>
      </c>
      <c r="E435" s="281"/>
      <c r="F435" s="280">
        <v>4002</v>
      </c>
      <c r="G435" s="280" t="str">
        <f>IFERROR( INDEX([3]!_PIDS[DESCRIPTION],  MATCH(_INSTRUMENTS[[#This Row],[PID]],[3]!_PIDS[PID],0)), "&lt;ERROR&gt;")</f>
        <v>BOILER WATER AND STEAM</v>
      </c>
      <c r="H435" s="280" t="s">
        <v>2444</v>
      </c>
      <c r="I435" s="280" t="s">
        <v>2444</v>
      </c>
    </row>
    <row r="436" spans="1:9" hidden="1" x14ac:dyDescent="0.4">
      <c r="A436" s="280" t="s">
        <v>239</v>
      </c>
      <c r="B436" s="280" t="str">
        <f>IFERROR( INDEX([3]!_INSTRUMENT_TAGS[LDESC],  MATCH(_INSTRUMENTS[[#This Row],[TAG]],[3]!_INSTRUMENT_TAGS[TAG1],0)), "&lt;ERROR&gt;")</f>
        <v>BOILER EMERGENCY SHUTDOWN SWITCH 8</v>
      </c>
      <c r="C436" s="281"/>
      <c r="D436" s="280" t="s">
        <v>1127</v>
      </c>
      <c r="E436" s="281"/>
      <c r="F436" s="280">
        <v>4002</v>
      </c>
      <c r="G436" s="280" t="str">
        <f>IFERROR( INDEX([3]!_PIDS[DESCRIPTION],  MATCH(_INSTRUMENTS[[#This Row],[PID]],[3]!_PIDS[PID],0)), "&lt;ERROR&gt;")</f>
        <v>BOILER WATER AND STEAM</v>
      </c>
      <c r="H436" s="280" t="s">
        <v>2444</v>
      </c>
      <c r="I436" s="280" t="s">
        <v>2444</v>
      </c>
    </row>
    <row r="437" spans="1:9" hidden="1" x14ac:dyDescent="0.4">
      <c r="A437" s="280" t="s">
        <v>242</v>
      </c>
      <c r="B437" s="280" t="str">
        <f>IFERROR( INDEX([3]!_INSTRUMENT_TAGS[LDESC],  MATCH(_INSTRUMENTS[[#This Row],[TAG]],[3]!_INSTRUMENT_TAGS[TAG1],0)), "&lt;ERROR&gt;")</f>
        <v>BOILER EMERGENCY SHUTDOWN SWITCH 9</v>
      </c>
      <c r="C437" s="281"/>
      <c r="D437" s="280" t="s">
        <v>1127</v>
      </c>
      <c r="E437" s="281"/>
      <c r="F437" s="280">
        <v>4002</v>
      </c>
      <c r="G437" s="280" t="str">
        <f>IFERROR( INDEX([3]!_PIDS[DESCRIPTION],  MATCH(_INSTRUMENTS[[#This Row],[PID]],[3]!_PIDS[PID],0)), "&lt;ERROR&gt;")</f>
        <v>BOILER WATER AND STEAM</v>
      </c>
      <c r="H437" s="280" t="s">
        <v>2444</v>
      </c>
      <c r="I437" s="280" t="s">
        <v>2444</v>
      </c>
    </row>
    <row r="438" spans="1:9" hidden="1" x14ac:dyDescent="0.4">
      <c r="A438" s="280" t="s">
        <v>245</v>
      </c>
      <c r="B438" s="280" t="str">
        <f>IFERROR( INDEX([3]!_INSTRUMENT_TAGS[LDESC],  MATCH(_INSTRUMENTS[[#This Row],[TAG]],[3]!_INSTRUMENT_TAGS[TAG1],0)), "&lt;ERROR&gt;")</f>
        <v>BOILER EMERGENCY SHUTDOWN SWITCH 10</v>
      </c>
      <c r="C438" s="281"/>
      <c r="D438" s="280" t="s">
        <v>1127</v>
      </c>
      <c r="E438" s="281"/>
      <c r="F438" s="280">
        <v>4002</v>
      </c>
      <c r="G438" s="280" t="str">
        <f>IFERROR( INDEX([3]!_PIDS[DESCRIPTION],  MATCH(_INSTRUMENTS[[#This Row],[PID]],[3]!_PIDS[PID],0)), "&lt;ERROR&gt;")</f>
        <v>BOILER WATER AND STEAM</v>
      </c>
      <c r="H438" s="280" t="s">
        <v>2444</v>
      </c>
      <c r="I438" s="280" t="s">
        <v>2444</v>
      </c>
    </row>
    <row r="439" spans="1:9" hidden="1" x14ac:dyDescent="0.4">
      <c r="A439" s="280" t="s">
        <v>248</v>
      </c>
      <c r="B439" s="280" t="str">
        <f>IFERROR( INDEX([3]!_INSTRUMENT_TAGS[LDESC],  MATCH(_INSTRUMENTS[[#This Row],[TAG]],[3]!_INSTRUMENT_TAGS[TAG1],0)), "&lt;ERROR&gt;")</f>
        <v>BOILER EMERGENCY SHUTDOWN SWITCH 11</v>
      </c>
      <c r="C439" s="281"/>
      <c r="D439" s="280" t="s">
        <v>1127</v>
      </c>
      <c r="E439" s="281"/>
      <c r="F439" s="280">
        <v>4002</v>
      </c>
      <c r="G439" s="280" t="str">
        <f>IFERROR( INDEX([3]!_PIDS[DESCRIPTION],  MATCH(_INSTRUMENTS[[#This Row],[PID]],[3]!_PIDS[PID],0)), "&lt;ERROR&gt;")</f>
        <v>BOILER WATER AND STEAM</v>
      </c>
      <c r="H439" s="280" t="s">
        <v>2444</v>
      </c>
      <c r="I439" s="280" t="s">
        <v>2444</v>
      </c>
    </row>
    <row r="440" spans="1:9" hidden="1" x14ac:dyDescent="0.4">
      <c r="A440" s="280" t="s">
        <v>251</v>
      </c>
      <c r="B440" s="280" t="str">
        <f>IFERROR( INDEX([3]!_INSTRUMENT_TAGS[LDESC],  MATCH(_INSTRUMENTS[[#This Row],[TAG]],[3]!_INSTRUMENT_TAGS[TAG1],0)), "&lt;ERROR&gt;")</f>
        <v>BOILER EMERGENCY SHUTDOWN SWITCH 12</v>
      </c>
      <c r="C440" s="281"/>
      <c r="D440" s="280" t="s">
        <v>1127</v>
      </c>
      <c r="E440" s="281"/>
      <c r="F440" s="280">
        <v>4002</v>
      </c>
      <c r="G440" s="280" t="str">
        <f>IFERROR( INDEX([3]!_PIDS[DESCRIPTION],  MATCH(_INSTRUMENTS[[#This Row],[PID]],[3]!_PIDS[PID],0)), "&lt;ERROR&gt;")</f>
        <v>BOILER WATER AND STEAM</v>
      </c>
      <c r="H440" s="280" t="s">
        <v>2444</v>
      </c>
      <c r="I440" s="280" t="s">
        <v>2444</v>
      </c>
    </row>
    <row r="441" spans="1:9" hidden="1" x14ac:dyDescent="0.4">
      <c r="A441" s="280" t="s">
        <v>1331</v>
      </c>
      <c r="B441" s="280" t="str">
        <f>IFERROR( INDEX([3]!_INSTRUMENT_TAGS[LDESC],  MATCH(_INSTRUMENTS[[#This Row],[TAG]],[3]!_INSTRUMENT_TAGS[TAG1],0)), "&lt;ERROR&gt;")</f>
        <v>FUEL SYSTEM EMERGENCY SHUTDOWN SWITCH 1</v>
      </c>
      <c r="C441" s="281"/>
      <c r="D441" s="280" t="s">
        <v>1127</v>
      </c>
      <c r="E441" s="281"/>
      <c r="F441" s="280">
        <v>4009</v>
      </c>
      <c r="G441" s="280" t="str">
        <f>IFERROR( INDEX([3]!_PIDS[DESCRIPTION],  MATCH(_INSTRUMENTS[[#This Row],[PID]],[3]!_PIDS[PID],0)), "&lt;ERROR&gt;")</f>
        <v>FUEL RECEPTION</v>
      </c>
      <c r="H441" s="280" t="s">
        <v>2444</v>
      </c>
      <c r="I441" s="280" t="s">
        <v>2444</v>
      </c>
    </row>
    <row r="442" spans="1:9" hidden="1" x14ac:dyDescent="0.4">
      <c r="A442" s="280" t="s">
        <v>1334</v>
      </c>
      <c r="B442" s="280" t="str">
        <f>IFERROR( INDEX([3]!_INSTRUMENT_TAGS[LDESC],  MATCH(_INSTRUMENTS[[#This Row],[TAG]],[3]!_INSTRUMENT_TAGS[TAG1],0)), "&lt;ERROR&gt;")</f>
        <v>FUEL SYSTEM EMERGENCY SHUTDOWN SWITCH 2</v>
      </c>
      <c r="C442" s="281"/>
      <c r="D442" s="280" t="s">
        <v>1127</v>
      </c>
      <c r="E442" s="281"/>
      <c r="F442" s="280">
        <v>4009</v>
      </c>
      <c r="G442" s="280" t="str">
        <f>IFERROR( INDEX([3]!_PIDS[DESCRIPTION],  MATCH(_INSTRUMENTS[[#This Row],[PID]],[3]!_PIDS[PID],0)), "&lt;ERROR&gt;")</f>
        <v>FUEL RECEPTION</v>
      </c>
      <c r="H442" s="280" t="s">
        <v>2444</v>
      </c>
      <c r="I442" s="280" t="s">
        <v>2444</v>
      </c>
    </row>
    <row r="443" spans="1:9" hidden="1" x14ac:dyDescent="0.4">
      <c r="A443" s="280" t="s">
        <v>1337</v>
      </c>
      <c r="B443" s="280" t="str">
        <f>IFERROR( INDEX([3]!_INSTRUMENT_TAGS[LDESC],  MATCH(_INSTRUMENTS[[#This Row],[TAG]],[3]!_INSTRUMENT_TAGS[TAG1],0)), "&lt;ERROR&gt;")</f>
        <v>FUEL SYSTEM EMERGENCY SHUTDOWN SWITCH 3</v>
      </c>
      <c r="C443" s="281"/>
      <c r="D443" s="280" t="s">
        <v>1127</v>
      </c>
      <c r="E443" s="281"/>
      <c r="F443" s="280">
        <v>4009</v>
      </c>
      <c r="G443" s="280" t="str">
        <f>IFERROR( INDEX([3]!_PIDS[DESCRIPTION],  MATCH(_INSTRUMENTS[[#This Row],[PID]],[3]!_PIDS[PID],0)), "&lt;ERROR&gt;")</f>
        <v>FUEL RECEPTION</v>
      </c>
      <c r="H443" s="280" t="s">
        <v>2444</v>
      </c>
      <c r="I443" s="280" t="s">
        <v>2444</v>
      </c>
    </row>
    <row r="444" spans="1:9" hidden="1" x14ac:dyDescent="0.4">
      <c r="A444" s="280" t="s">
        <v>1340</v>
      </c>
      <c r="B444" s="280" t="str">
        <f>IFERROR( INDEX([3]!_INSTRUMENT_TAGS[LDESC],  MATCH(_INSTRUMENTS[[#This Row],[TAG]],[3]!_INSTRUMENT_TAGS[TAG1],0)), "&lt;ERROR&gt;")</f>
        <v>FUEL SYSTEM EMERGENCY SHUTDOWN SWITCH 4</v>
      </c>
      <c r="C444" s="281"/>
      <c r="D444" s="280" t="s">
        <v>1127</v>
      </c>
      <c r="E444" s="281"/>
      <c r="F444" s="280">
        <v>4009</v>
      </c>
      <c r="G444" s="280" t="str">
        <f>IFERROR( INDEX([3]!_PIDS[DESCRIPTION],  MATCH(_INSTRUMENTS[[#This Row],[PID]],[3]!_PIDS[PID],0)), "&lt;ERROR&gt;")</f>
        <v>FUEL RECEPTION</v>
      </c>
      <c r="H444" s="280" t="s">
        <v>2444</v>
      </c>
      <c r="I444" s="280" t="s">
        <v>2444</v>
      </c>
    </row>
    <row r="445" spans="1:9" x14ac:dyDescent="0.4">
      <c r="A445" s="280" t="s">
        <v>757</v>
      </c>
      <c r="B445" s="280" t="str">
        <f>IFERROR( INDEX([3]!_INSTRUMENT_TAGS[LDESC],  MATCH(_INSTRUMENTS[[#This Row],[TAG]],[3]!_INSTRUMENT_TAGS[TAG1],0)), "&lt;ERROR&gt;")</f>
        <v>SCRAPER CONVEYOR 2 ALARM HORN AND LAMP</v>
      </c>
      <c r="C445" s="281"/>
      <c r="D445" s="280" t="s">
        <v>1129</v>
      </c>
      <c r="E445" s="281"/>
      <c r="F445" s="280">
        <v>4009</v>
      </c>
      <c r="G445" s="280" t="str">
        <f>IFERROR( INDEX([3]!_PIDS[DESCRIPTION],  MATCH(_INSTRUMENTS[[#This Row],[PID]],[3]!_PIDS[PID],0)), "&lt;ERROR&gt;")</f>
        <v>FUEL RECEPTION</v>
      </c>
      <c r="H445" s="280" t="s">
        <v>2368</v>
      </c>
      <c r="I445" s="280" t="s">
        <v>2369</v>
      </c>
    </row>
    <row r="446" spans="1:9" x14ac:dyDescent="0.4">
      <c r="A446" s="280" t="s">
        <v>755</v>
      </c>
      <c r="B446" s="280" t="str">
        <f>IFERROR( INDEX([3]!_INSTRUMENT_TAGS[LDESC],  MATCH(_INSTRUMENTS[[#This Row],[TAG]],[3]!_INSTRUMENT_TAGS[TAG1],0)), "&lt;ERROR&gt;")</f>
        <v>SCRAPER CONVEYOR 1 ALARM HORN AND LAMP</v>
      </c>
      <c r="C446" s="281"/>
      <c r="D446" s="280" t="s">
        <v>1129</v>
      </c>
      <c r="E446" s="281"/>
      <c r="F446" s="280">
        <v>4009</v>
      </c>
      <c r="G446" s="280" t="str">
        <f>IFERROR( INDEX([3]!_PIDS[DESCRIPTION],  MATCH(_INSTRUMENTS[[#This Row],[PID]],[3]!_PIDS[PID],0)), "&lt;ERROR&gt;")</f>
        <v>FUEL RECEPTION</v>
      </c>
      <c r="H446" s="280" t="s">
        <v>2368</v>
      </c>
      <c r="I446" s="280" t="s">
        <v>2370</v>
      </c>
    </row>
    <row r="447" spans="1:9" x14ac:dyDescent="0.4">
      <c r="A447" s="280" t="s">
        <v>1517</v>
      </c>
      <c r="B447" s="280" t="str">
        <f>IFERROR( INDEX([3]!_INSTRUMENT_TAGS[LDESC],  MATCH(_INSTRUMENTS[[#This Row],[TAG]],[3]!_INSTRUMENT_TAGS[TAG1],0)), "&lt;ERROR&gt;")</f>
        <v>BOTTOM ASH CONVEYOR ALARM HORN AND LAMP</v>
      </c>
      <c r="C447" s="281"/>
      <c r="D447" s="280" t="s">
        <v>1129</v>
      </c>
      <c r="E447" s="281"/>
      <c r="F447" s="280">
        <v>4012</v>
      </c>
      <c r="G447" s="280" t="str">
        <f>IFERROR( INDEX([3]!_PIDS[DESCRIPTION],  MATCH(_INSTRUMENTS[[#This Row],[PID]],[3]!_PIDS[PID],0)), "&lt;ERROR&gt;")</f>
        <v>BOTTOM ASH AND SAND SYSTEM</v>
      </c>
      <c r="H447" s="280" t="s">
        <v>2368</v>
      </c>
      <c r="I447" s="280" t="s">
        <v>2369</v>
      </c>
    </row>
    <row r="448" spans="1:9" x14ac:dyDescent="0.4">
      <c r="A448" s="280" t="s">
        <v>553</v>
      </c>
      <c r="B448" s="280" t="str">
        <f>IFERROR( INDEX([3]!_INSTRUMENT_TAGS[LDESC],  MATCH(_INSTRUMENTS[[#This Row],[TAG]],[3]!_INSTRUMENT_TAGS[TAG1],0)), "&lt;ERROR&gt;")</f>
        <v>ALARM HORN AND LIGHT CO ALARM</v>
      </c>
      <c r="C448" s="281"/>
      <c r="D448" s="280" t="s">
        <v>1129</v>
      </c>
      <c r="E448" s="281"/>
      <c r="F448" s="280">
        <v>4008</v>
      </c>
      <c r="G448" s="280" t="str">
        <f>IFERROR( INDEX([3]!_PIDS[DESCRIPTION],  MATCH(_INSTRUMENTS[[#This Row],[PID]],[3]!_PIDS[PID],0)), "&lt;ERROR&gt;")</f>
        <v>BOILER AIR AND FLUE GAS</v>
      </c>
      <c r="H448" s="280" t="s">
        <v>2368</v>
      </c>
      <c r="I448" s="280" t="s">
        <v>2369</v>
      </c>
    </row>
    <row r="449" spans="1:9" hidden="1" x14ac:dyDescent="0.4">
      <c r="A449" s="280" t="s">
        <v>134</v>
      </c>
      <c r="B449" s="280" t="str">
        <f>IFERROR( INDEX([3]!_INSTRUMENT_TAGS[LDESC],  MATCH(_INSTRUMENTS[[#This Row],[TAG]],[3]!_INSTRUMENT_TAGS[TAG1],0)), "&lt;ERROR&gt;")</f>
        <v>FEEDWATER PUMP 1 ON-OFF VALVE</v>
      </c>
      <c r="C449" s="281"/>
      <c r="D449" s="280" t="s">
        <v>1128</v>
      </c>
      <c r="E449" s="281"/>
      <c r="F449" s="280">
        <v>4001</v>
      </c>
      <c r="G449" s="280" t="str">
        <f>IFERROR( INDEX([3]!_PIDS[DESCRIPTION],  MATCH(_INSTRUMENTS[[#This Row],[PID]],[3]!_PIDS[PID],0)), "&lt;ERROR&gt;")</f>
        <v>FEED WATER SYSTEM</v>
      </c>
      <c r="H449" s="280" t="s">
        <v>2368</v>
      </c>
      <c r="I449" s="280" t="s">
        <v>2369</v>
      </c>
    </row>
    <row r="450" spans="1:9" hidden="1" x14ac:dyDescent="0.4">
      <c r="A450" s="280" t="s">
        <v>2451</v>
      </c>
      <c r="B450" s="280" t="str">
        <f>IFERROR( INDEX([3]!_INSTRUMENT_TAGS[LDESC],  MATCH(_INSTRUMENTS[[#This Row],[TAG]],[3]!_INSTRUMENT_TAGS[TAG1],0)), "&lt;ERROR&gt;")</f>
        <v>FEEDWATER PUMP 1 ON-OFF VALVE CLOSE</v>
      </c>
      <c r="C450" s="281"/>
      <c r="D450" s="280" t="s">
        <v>2452</v>
      </c>
      <c r="E450" s="281"/>
      <c r="F450" s="280">
        <v>4001</v>
      </c>
      <c r="G450" s="280" t="str">
        <f>IFERROR( INDEX([3]!_PIDS[DESCRIPTION],  MATCH(_INSTRUMENTS[[#This Row],[PID]],[3]!_PIDS[PID],0)), "&lt;ERROR&gt;")</f>
        <v>FEED WATER SYSTEM</v>
      </c>
      <c r="H450" s="280" t="s">
        <v>2368</v>
      </c>
      <c r="I450" s="280" t="s">
        <v>2369</v>
      </c>
    </row>
    <row r="451" spans="1:9" hidden="1" x14ac:dyDescent="0.4">
      <c r="A451" s="280" t="s">
        <v>2455</v>
      </c>
      <c r="B451" s="280" t="str">
        <f>IFERROR( INDEX([3]!_INSTRUMENT_TAGS[LDESC],  MATCH(_INSTRUMENTS[[#This Row],[TAG]],[3]!_INSTRUMENT_TAGS[TAG1],0)), "&lt;ERROR&gt;")</f>
        <v>FEEDWATER PUMP 1 ON-OFF VALVE CLOSED</v>
      </c>
      <c r="C451" s="281"/>
      <c r="D451" s="280" t="s">
        <v>2456</v>
      </c>
      <c r="E451" s="281"/>
      <c r="F451" s="280">
        <v>4001</v>
      </c>
      <c r="G451" s="280" t="str">
        <f>IFERROR( INDEX([3]!_PIDS[DESCRIPTION],  MATCH(_INSTRUMENTS[[#This Row],[PID]],[3]!_PIDS[PID],0)), "&lt;ERROR&gt;")</f>
        <v>FEED WATER SYSTEM</v>
      </c>
      <c r="H451" s="280" t="s">
        <v>2368</v>
      </c>
      <c r="I451" s="280" t="s">
        <v>2369</v>
      </c>
    </row>
    <row r="452" spans="1:9" hidden="1" x14ac:dyDescent="0.4">
      <c r="A452" s="280" t="s">
        <v>2457</v>
      </c>
      <c r="B452" s="280" t="str">
        <f>IFERROR( INDEX([3]!_INSTRUMENT_TAGS[LDESC],  MATCH(_INSTRUMENTS[[#This Row],[TAG]],[3]!_INSTRUMENT_TAGS[TAG1],0)), "&lt;ERROR&gt;")</f>
        <v>FEEDWATER PUMP 1 ON-OFF VALVE FAULT</v>
      </c>
      <c r="C452" s="281"/>
      <c r="D452" s="280" t="s">
        <v>2458</v>
      </c>
      <c r="E452" s="281"/>
      <c r="F452" s="280">
        <v>4001</v>
      </c>
      <c r="G452" s="280" t="str">
        <f>IFERROR( INDEX([3]!_PIDS[DESCRIPTION],  MATCH(_INSTRUMENTS[[#This Row],[PID]],[3]!_PIDS[PID],0)), "&lt;ERROR&gt;")</f>
        <v>FEED WATER SYSTEM</v>
      </c>
      <c r="H452" s="280" t="s">
        <v>2368</v>
      </c>
      <c r="I452" s="280" t="s">
        <v>2369</v>
      </c>
    </row>
    <row r="453" spans="1:9" hidden="1" x14ac:dyDescent="0.4">
      <c r="A453" s="280" t="s">
        <v>2449</v>
      </c>
      <c r="B453" s="280" t="str">
        <f>IFERROR( INDEX([3]!_INSTRUMENT_TAGS[LDESC],  MATCH(_INSTRUMENTS[[#This Row],[TAG]],[3]!_INSTRUMENT_TAGS[TAG1],0)), "&lt;ERROR&gt;")</f>
        <v>FEEDWATER PUMP 1 ON-OFF VALVE OPEN</v>
      </c>
      <c r="C453" s="281"/>
      <c r="D453" s="280" t="s">
        <v>2450</v>
      </c>
      <c r="E453" s="281"/>
      <c r="F453" s="280">
        <v>4001</v>
      </c>
      <c r="G453" s="280" t="str">
        <f>IFERROR( INDEX([3]!_PIDS[DESCRIPTION],  MATCH(_INSTRUMENTS[[#This Row],[PID]],[3]!_PIDS[PID],0)), "&lt;ERROR&gt;")</f>
        <v>FEED WATER SYSTEM</v>
      </c>
      <c r="H453" s="280" t="s">
        <v>2368</v>
      </c>
      <c r="I453" s="280" t="s">
        <v>2369</v>
      </c>
    </row>
    <row r="454" spans="1:9" hidden="1" x14ac:dyDescent="0.4">
      <c r="A454" s="280" t="s">
        <v>2453</v>
      </c>
      <c r="B454" s="280" t="str">
        <f>IFERROR( INDEX([3]!_INSTRUMENT_TAGS[LDESC],  MATCH(_INSTRUMENTS[[#This Row],[TAG]],[3]!_INSTRUMENT_TAGS[TAG1],0)), "&lt;ERROR&gt;")</f>
        <v>FEEDWATER PUMP 1 ON-OFF VALVE OPENED</v>
      </c>
      <c r="C454" s="281"/>
      <c r="D454" s="280" t="s">
        <v>2454</v>
      </c>
      <c r="E454" s="281"/>
      <c r="F454" s="280">
        <v>4001</v>
      </c>
      <c r="G454" s="280" t="str">
        <f>IFERROR( INDEX([3]!_PIDS[DESCRIPTION],  MATCH(_INSTRUMENTS[[#This Row],[PID]],[3]!_PIDS[PID],0)), "&lt;ERROR&gt;")</f>
        <v>FEED WATER SYSTEM</v>
      </c>
      <c r="H454" s="280" t="s">
        <v>2368</v>
      </c>
      <c r="I454" s="280" t="s">
        <v>2369</v>
      </c>
    </row>
    <row r="455" spans="1:9" hidden="1" x14ac:dyDescent="0.4">
      <c r="A455" s="280" t="s">
        <v>2459</v>
      </c>
      <c r="B455" s="280" t="str">
        <f>IFERROR( INDEX([3]!_INSTRUMENT_TAGS[LDESC],  MATCH(_INSTRUMENTS[[#This Row],[TAG]],[3]!_INSTRUMENT_TAGS[TAG1],0)), "&lt;ERROR&gt;")</f>
        <v>FEEDWATER PUMP 1 ON-OFF VALVE POSITION</v>
      </c>
      <c r="C455" s="281"/>
      <c r="D455" s="280" t="s">
        <v>2460</v>
      </c>
      <c r="E455" s="281"/>
      <c r="F455" s="280">
        <v>4001</v>
      </c>
      <c r="G455" s="280" t="str">
        <f>IFERROR( INDEX([3]!_PIDS[DESCRIPTION],  MATCH(_INSTRUMENTS[[#This Row],[PID]],[3]!_PIDS[PID],0)), "&lt;ERROR&gt;")</f>
        <v>FEED WATER SYSTEM</v>
      </c>
      <c r="H455" s="280" t="s">
        <v>2368</v>
      </c>
      <c r="I455" s="280" t="s">
        <v>2369</v>
      </c>
    </row>
    <row r="456" spans="1:9" hidden="1" x14ac:dyDescent="0.4">
      <c r="A456" s="280" t="s">
        <v>151</v>
      </c>
      <c r="B456" s="280" t="str">
        <f>IFERROR( INDEX([3]!_INSTRUMENT_TAGS[LDESC],  MATCH(_INSTRUMENTS[[#This Row],[TAG]],[3]!_INSTRUMENT_TAGS[TAG1],0)), "&lt;ERROR&gt;")</f>
        <v>FEED WATER PUMP 2 ON-OFF VALVE</v>
      </c>
      <c r="C456" s="281"/>
      <c r="D456" s="280" t="s">
        <v>1128</v>
      </c>
      <c r="E456" s="281"/>
      <c r="F456" s="280">
        <v>4001</v>
      </c>
      <c r="G456" s="280" t="str">
        <f>IFERROR( INDEX([3]!_PIDS[DESCRIPTION],  MATCH(_INSTRUMENTS[[#This Row],[PID]],[3]!_PIDS[PID],0)), "&lt;ERROR&gt;")</f>
        <v>FEED WATER SYSTEM</v>
      </c>
      <c r="H456" s="280" t="s">
        <v>2368</v>
      </c>
      <c r="I456" s="280" t="s">
        <v>2369</v>
      </c>
    </row>
    <row r="457" spans="1:9" hidden="1" x14ac:dyDescent="0.4">
      <c r="A457" s="280" t="s">
        <v>2462</v>
      </c>
      <c r="B457" s="280" t="str">
        <f>IFERROR( INDEX([3]!_INSTRUMENT_TAGS[LDESC],  MATCH(_INSTRUMENTS[[#This Row],[TAG]],[3]!_INSTRUMENT_TAGS[TAG1],0)), "&lt;ERROR&gt;")</f>
        <v>FEED WATER PUMP 2 ON-OFF VALVE CLOSE</v>
      </c>
      <c r="C457" s="281"/>
      <c r="D457" s="280" t="s">
        <v>2452</v>
      </c>
      <c r="E457" s="281"/>
      <c r="F457" s="280">
        <v>4001</v>
      </c>
      <c r="G457" s="280" t="str">
        <f>IFERROR( INDEX([3]!_PIDS[DESCRIPTION],  MATCH(_INSTRUMENTS[[#This Row],[PID]],[3]!_PIDS[PID],0)), "&lt;ERROR&gt;")</f>
        <v>FEED WATER SYSTEM</v>
      </c>
      <c r="H457" s="280" t="s">
        <v>2368</v>
      </c>
      <c r="I457" s="280" t="s">
        <v>2369</v>
      </c>
    </row>
    <row r="458" spans="1:9" hidden="1" x14ac:dyDescent="0.4">
      <c r="A458" s="280" t="s">
        <v>2464</v>
      </c>
      <c r="B458" s="280" t="str">
        <f>IFERROR( INDEX([3]!_INSTRUMENT_TAGS[LDESC],  MATCH(_INSTRUMENTS[[#This Row],[TAG]],[3]!_INSTRUMENT_TAGS[TAG1],0)), "&lt;ERROR&gt;")</f>
        <v>FEED WATER PUMP 2 ON-OFF VALVE CLOSED</v>
      </c>
      <c r="C458" s="281"/>
      <c r="D458" s="280" t="s">
        <v>2456</v>
      </c>
      <c r="E458" s="281"/>
      <c r="F458" s="280">
        <v>4001</v>
      </c>
      <c r="G458" s="280" t="str">
        <f>IFERROR( INDEX([3]!_PIDS[DESCRIPTION],  MATCH(_INSTRUMENTS[[#This Row],[PID]],[3]!_PIDS[PID],0)), "&lt;ERROR&gt;")</f>
        <v>FEED WATER SYSTEM</v>
      </c>
      <c r="H458" s="280" t="s">
        <v>2368</v>
      </c>
      <c r="I458" s="280" t="s">
        <v>2369</v>
      </c>
    </row>
    <row r="459" spans="1:9" hidden="1" x14ac:dyDescent="0.4">
      <c r="A459" s="280" t="s">
        <v>2465</v>
      </c>
      <c r="B459" s="280" t="str">
        <f>IFERROR( INDEX([3]!_INSTRUMENT_TAGS[LDESC],  MATCH(_INSTRUMENTS[[#This Row],[TAG]],[3]!_INSTRUMENT_TAGS[TAG1],0)), "&lt;ERROR&gt;")</f>
        <v>FEED WATER PUMP 2 ON-OFF VALVE FAULT</v>
      </c>
      <c r="C459" s="281"/>
      <c r="D459" s="280" t="s">
        <v>2458</v>
      </c>
      <c r="E459" s="281"/>
      <c r="F459" s="280">
        <v>4001</v>
      </c>
      <c r="G459" s="280" t="str">
        <f>IFERROR( INDEX([3]!_PIDS[DESCRIPTION],  MATCH(_INSTRUMENTS[[#This Row],[PID]],[3]!_PIDS[PID],0)), "&lt;ERROR&gt;")</f>
        <v>FEED WATER SYSTEM</v>
      </c>
      <c r="H459" s="280" t="s">
        <v>2368</v>
      </c>
      <c r="I459" s="280" t="s">
        <v>2369</v>
      </c>
    </row>
    <row r="460" spans="1:9" hidden="1" x14ac:dyDescent="0.4">
      <c r="A460" s="280" t="s">
        <v>2461</v>
      </c>
      <c r="B460" s="280" t="str">
        <f>IFERROR( INDEX([3]!_INSTRUMENT_TAGS[LDESC],  MATCH(_INSTRUMENTS[[#This Row],[TAG]],[3]!_INSTRUMENT_TAGS[TAG1],0)), "&lt;ERROR&gt;")</f>
        <v>FEED WATER PUMP 2 ON-OFF VALVE OPEN</v>
      </c>
      <c r="C460" s="281"/>
      <c r="D460" s="280" t="s">
        <v>2450</v>
      </c>
      <c r="E460" s="281"/>
      <c r="F460" s="280">
        <v>4001</v>
      </c>
      <c r="G460" s="280" t="str">
        <f>IFERROR( INDEX([3]!_PIDS[DESCRIPTION],  MATCH(_INSTRUMENTS[[#This Row],[PID]],[3]!_PIDS[PID],0)), "&lt;ERROR&gt;")</f>
        <v>FEED WATER SYSTEM</v>
      </c>
      <c r="H460" s="280" t="s">
        <v>2368</v>
      </c>
      <c r="I460" s="280" t="s">
        <v>2369</v>
      </c>
    </row>
    <row r="461" spans="1:9" hidden="1" x14ac:dyDescent="0.4">
      <c r="A461" s="280" t="s">
        <v>2463</v>
      </c>
      <c r="B461" s="280" t="str">
        <f>IFERROR( INDEX([3]!_INSTRUMENT_TAGS[LDESC],  MATCH(_INSTRUMENTS[[#This Row],[TAG]],[3]!_INSTRUMENT_TAGS[TAG1],0)), "&lt;ERROR&gt;")</f>
        <v>FEED WATER PUMP 2 ON-OFF VALVE OPENED</v>
      </c>
      <c r="C461" s="281"/>
      <c r="D461" s="280" t="s">
        <v>2454</v>
      </c>
      <c r="E461" s="281"/>
      <c r="F461" s="280">
        <v>4001</v>
      </c>
      <c r="G461" s="280" t="str">
        <f>IFERROR( INDEX([3]!_PIDS[DESCRIPTION],  MATCH(_INSTRUMENTS[[#This Row],[PID]],[3]!_PIDS[PID],0)), "&lt;ERROR&gt;")</f>
        <v>FEED WATER SYSTEM</v>
      </c>
      <c r="H461" s="280" t="s">
        <v>2368</v>
      </c>
      <c r="I461" s="280" t="s">
        <v>2369</v>
      </c>
    </row>
    <row r="462" spans="1:9" hidden="1" x14ac:dyDescent="0.4">
      <c r="A462" s="280" t="s">
        <v>2466</v>
      </c>
      <c r="B462" s="280" t="str">
        <f>IFERROR( INDEX([3]!_INSTRUMENT_TAGS[LDESC],  MATCH(_INSTRUMENTS[[#This Row],[TAG]],[3]!_INSTRUMENT_TAGS[TAG1],0)), "&lt;ERROR&gt;")</f>
        <v>FEED WATER PUMP 2 ON-OFF VALVE POSITION</v>
      </c>
      <c r="C462" s="281"/>
      <c r="D462" s="280" t="s">
        <v>2460</v>
      </c>
      <c r="E462" s="281"/>
      <c r="F462" s="280">
        <v>4001</v>
      </c>
      <c r="G462" s="280" t="str">
        <f>IFERROR( INDEX([3]!_PIDS[DESCRIPTION],  MATCH(_INSTRUMENTS[[#This Row],[PID]],[3]!_PIDS[PID],0)), "&lt;ERROR&gt;")</f>
        <v>FEED WATER SYSTEM</v>
      </c>
      <c r="H462" s="280" t="s">
        <v>2368</v>
      </c>
      <c r="I462" s="280" t="s">
        <v>2369</v>
      </c>
    </row>
    <row r="463" spans="1:9" hidden="1" x14ac:dyDescent="0.4">
      <c r="A463" s="280" t="s">
        <v>196</v>
      </c>
      <c r="B463" s="280" t="str">
        <f>IFERROR( INDEX([3]!_INSTRUMENT_TAGS[LDESC],  MATCH(_INSTRUMENTS[[#This Row],[TAG]],[3]!_INSTRUMENT_TAGS[TAG1],0)), "&lt;ERROR&gt;")</f>
        <v>BOILER BOTTOM BLOW DOWN ON-OFF VALVE</v>
      </c>
      <c r="C463" s="281"/>
      <c r="D463" s="280" t="s">
        <v>1124</v>
      </c>
      <c r="E463" s="281"/>
      <c r="F463" s="280">
        <v>4002</v>
      </c>
      <c r="G463" s="280" t="str">
        <f>IFERROR( INDEX([3]!_PIDS[DESCRIPTION],  MATCH(_INSTRUMENTS[[#This Row],[PID]],[3]!_PIDS[PID],0)), "&lt;ERROR&gt;")</f>
        <v>BOILER WATER AND STEAM</v>
      </c>
      <c r="H463" s="280" t="s">
        <v>2368</v>
      </c>
      <c r="I463" s="280" t="s">
        <v>2369</v>
      </c>
    </row>
    <row r="464" spans="1:9" hidden="1" x14ac:dyDescent="0.4">
      <c r="A464" s="280" t="s">
        <v>273</v>
      </c>
      <c r="B464" s="280" t="str">
        <f>IFERROR( INDEX([3]!_INSTRUMENT_TAGS[LDESC],  MATCH(_INSTRUMENTS[[#This Row],[TAG]],[3]!_INSTRUMENT_TAGS[TAG1],0)), "&lt;ERROR&gt;")</f>
        <v>START-UP CHECK VALVE</v>
      </c>
      <c r="C464" s="281"/>
      <c r="D464" s="280" t="s">
        <v>1128</v>
      </c>
      <c r="E464" s="281"/>
      <c r="F464" s="280">
        <v>4003</v>
      </c>
      <c r="G464" s="280" t="str">
        <f>IFERROR( INDEX([3]!_PIDS[DESCRIPTION],  MATCH(_INSTRUMENTS[[#This Row],[PID]],[3]!_PIDS[PID],0)), "&lt;ERROR&gt;")</f>
        <v>MAIN STEAM</v>
      </c>
      <c r="H464" s="280" t="s">
        <v>2368</v>
      </c>
      <c r="I464" s="280" t="s">
        <v>2369</v>
      </c>
    </row>
    <row r="465" spans="1:9" hidden="1" x14ac:dyDescent="0.4">
      <c r="A465" s="280" t="s">
        <v>2486</v>
      </c>
      <c r="B465" s="280" t="str">
        <f>IFERROR( INDEX([3]!_INSTRUMENT_TAGS[LDESC],  MATCH(_INSTRUMENTS[[#This Row],[TAG]],[3]!_INSTRUMENT_TAGS[TAG1],0)), "&lt;ERROR&gt;")</f>
        <v>START-UP CHECK VALVE CLOSE</v>
      </c>
      <c r="C465" s="281"/>
      <c r="D465" s="280" t="s">
        <v>2452</v>
      </c>
      <c r="E465" s="281"/>
      <c r="F465" s="280">
        <v>4003</v>
      </c>
      <c r="G465" s="280" t="str">
        <f>IFERROR( INDEX([3]!_PIDS[DESCRIPTION],  MATCH(_INSTRUMENTS[[#This Row],[PID]],[3]!_PIDS[PID],0)), "&lt;ERROR&gt;")</f>
        <v>MAIN STEAM</v>
      </c>
      <c r="H465" s="280" t="s">
        <v>2368</v>
      </c>
      <c r="I465" s="280" t="s">
        <v>2369</v>
      </c>
    </row>
    <row r="466" spans="1:9" hidden="1" x14ac:dyDescent="0.4">
      <c r="A466" s="280" t="s">
        <v>2488</v>
      </c>
      <c r="B466" s="280" t="str">
        <f>IFERROR( INDEX([3]!_INSTRUMENT_TAGS[LDESC],  MATCH(_INSTRUMENTS[[#This Row],[TAG]],[3]!_INSTRUMENT_TAGS[TAG1],0)), "&lt;ERROR&gt;")</f>
        <v>START-UP CHECK VALVE CLOSED</v>
      </c>
      <c r="C466" s="281"/>
      <c r="D466" s="280" t="s">
        <v>2456</v>
      </c>
      <c r="E466" s="281"/>
      <c r="F466" s="280">
        <v>4003</v>
      </c>
      <c r="G466" s="280" t="str">
        <f>IFERROR( INDEX([3]!_PIDS[DESCRIPTION],  MATCH(_INSTRUMENTS[[#This Row],[PID]],[3]!_PIDS[PID],0)), "&lt;ERROR&gt;")</f>
        <v>MAIN STEAM</v>
      </c>
      <c r="H466" s="280" t="s">
        <v>2368</v>
      </c>
      <c r="I466" s="280" t="s">
        <v>2369</v>
      </c>
    </row>
    <row r="467" spans="1:9" hidden="1" x14ac:dyDescent="0.4">
      <c r="A467" s="280" t="s">
        <v>2489</v>
      </c>
      <c r="B467" s="280" t="str">
        <f>IFERROR( INDEX([3]!_INSTRUMENT_TAGS[LDESC],  MATCH(_INSTRUMENTS[[#This Row],[TAG]],[3]!_INSTRUMENT_TAGS[TAG1],0)), "&lt;ERROR&gt;")</f>
        <v>START-UP CHECK VALVE FAULT</v>
      </c>
      <c r="C467" s="281"/>
      <c r="D467" s="280" t="s">
        <v>2458</v>
      </c>
      <c r="E467" s="281"/>
      <c r="F467" s="280">
        <v>4003</v>
      </c>
      <c r="G467" s="280" t="str">
        <f>IFERROR( INDEX([3]!_PIDS[DESCRIPTION],  MATCH(_INSTRUMENTS[[#This Row],[PID]],[3]!_PIDS[PID],0)), "&lt;ERROR&gt;")</f>
        <v>MAIN STEAM</v>
      </c>
      <c r="H467" s="280" t="s">
        <v>2368</v>
      </c>
      <c r="I467" s="280" t="s">
        <v>2369</v>
      </c>
    </row>
    <row r="468" spans="1:9" hidden="1" x14ac:dyDescent="0.4">
      <c r="A468" s="280" t="s">
        <v>2485</v>
      </c>
      <c r="B468" s="280" t="str">
        <f>IFERROR( INDEX([3]!_INSTRUMENT_TAGS[LDESC],  MATCH(_INSTRUMENTS[[#This Row],[TAG]],[3]!_INSTRUMENT_TAGS[TAG1],0)), "&lt;ERROR&gt;")</f>
        <v>START-UP CHECK VALVE OPEN</v>
      </c>
      <c r="C468" s="281"/>
      <c r="D468" s="280" t="s">
        <v>2450</v>
      </c>
      <c r="E468" s="281"/>
      <c r="F468" s="280">
        <v>4003</v>
      </c>
      <c r="G468" s="280" t="str">
        <f>IFERROR( INDEX([3]!_PIDS[DESCRIPTION],  MATCH(_INSTRUMENTS[[#This Row],[PID]],[3]!_PIDS[PID],0)), "&lt;ERROR&gt;")</f>
        <v>MAIN STEAM</v>
      </c>
      <c r="H468" s="280" t="s">
        <v>2368</v>
      </c>
      <c r="I468" s="280" t="s">
        <v>2369</v>
      </c>
    </row>
    <row r="469" spans="1:9" hidden="1" x14ac:dyDescent="0.4">
      <c r="A469" s="280" t="s">
        <v>2487</v>
      </c>
      <c r="B469" s="280" t="str">
        <f>IFERROR( INDEX([3]!_INSTRUMENT_TAGS[LDESC],  MATCH(_INSTRUMENTS[[#This Row],[TAG]],[3]!_INSTRUMENT_TAGS[TAG1],0)), "&lt;ERROR&gt;")</f>
        <v>START-UP CHECK VALVE OPENED</v>
      </c>
      <c r="C469" s="281"/>
      <c r="D469" s="280" t="s">
        <v>2454</v>
      </c>
      <c r="E469" s="281"/>
      <c r="F469" s="280">
        <v>4003</v>
      </c>
      <c r="G469" s="280" t="str">
        <f>IFERROR( INDEX([3]!_PIDS[DESCRIPTION],  MATCH(_INSTRUMENTS[[#This Row],[PID]],[3]!_PIDS[PID],0)), "&lt;ERROR&gt;")</f>
        <v>MAIN STEAM</v>
      </c>
      <c r="H469" s="280" t="s">
        <v>2368</v>
      </c>
      <c r="I469" s="280" t="s">
        <v>2369</v>
      </c>
    </row>
    <row r="470" spans="1:9" hidden="1" x14ac:dyDescent="0.4">
      <c r="A470" s="280" t="s">
        <v>2490</v>
      </c>
      <c r="B470" s="280" t="str">
        <f>IFERROR( INDEX([3]!_INSTRUMENT_TAGS[LDESC],  MATCH(_INSTRUMENTS[[#This Row],[TAG]],[3]!_INSTRUMENT_TAGS[TAG1],0)), "&lt;ERROR&gt;")</f>
        <v>START-UP CHECK VALVE POSITION</v>
      </c>
      <c r="C470" s="281"/>
      <c r="D470" s="280" t="s">
        <v>2460</v>
      </c>
      <c r="E470" s="281"/>
      <c r="F470" s="280">
        <v>4003</v>
      </c>
      <c r="G470" s="280" t="str">
        <f>IFERROR( INDEX([3]!_PIDS[DESCRIPTION],  MATCH(_INSTRUMENTS[[#This Row],[PID]],[3]!_PIDS[PID],0)), "&lt;ERROR&gt;")</f>
        <v>MAIN STEAM</v>
      </c>
      <c r="H470" s="280" t="s">
        <v>2368</v>
      </c>
      <c r="I470" s="280" t="s">
        <v>2369</v>
      </c>
    </row>
    <row r="471" spans="1:9" hidden="1" x14ac:dyDescent="0.4">
      <c r="A471" s="280" t="s">
        <v>269</v>
      </c>
      <c r="B471" s="280" t="str">
        <f>IFERROR( INDEX([3]!_INSTRUMENT_TAGS[LDESC],  MATCH(_INSTRUMENTS[[#This Row],[TAG]],[3]!_INSTRUMENT_TAGS[TAG1],0)), "&lt;ERROR&gt;")</f>
        <v>MAIN STEAM VALVE</v>
      </c>
      <c r="C471" s="281"/>
      <c r="D471" s="280" t="s">
        <v>1128</v>
      </c>
      <c r="E471" s="281"/>
      <c r="F471" s="280">
        <v>4003</v>
      </c>
      <c r="G471" s="280" t="str">
        <f>IFERROR( INDEX([3]!_PIDS[DESCRIPTION],  MATCH(_INSTRUMENTS[[#This Row],[PID]],[3]!_PIDS[PID],0)), "&lt;ERROR&gt;")</f>
        <v>MAIN STEAM</v>
      </c>
      <c r="H471" s="280" t="s">
        <v>2368</v>
      </c>
      <c r="I471" s="280" t="s">
        <v>2369</v>
      </c>
    </row>
    <row r="472" spans="1:9" hidden="1" x14ac:dyDescent="0.4">
      <c r="A472" s="280" t="s">
        <v>2480</v>
      </c>
      <c r="B472" s="280" t="str">
        <f>IFERROR( INDEX([3]!_INSTRUMENT_TAGS[LDESC],  MATCH(_INSTRUMENTS[[#This Row],[TAG]],[3]!_INSTRUMENT_TAGS[TAG1],0)), "&lt;ERROR&gt;")</f>
        <v>MAIN STEAM VALVE CLOSE</v>
      </c>
      <c r="C472" s="281"/>
      <c r="D472" s="280" t="s">
        <v>2452</v>
      </c>
      <c r="E472" s="281"/>
      <c r="F472" s="280">
        <v>4003</v>
      </c>
      <c r="G472" s="280" t="str">
        <f>IFERROR( INDEX([3]!_PIDS[DESCRIPTION],  MATCH(_INSTRUMENTS[[#This Row],[PID]],[3]!_PIDS[PID],0)), "&lt;ERROR&gt;")</f>
        <v>MAIN STEAM</v>
      </c>
      <c r="H472" s="280" t="s">
        <v>2368</v>
      </c>
      <c r="I472" s="280" t="s">
        <v>2369</v>
      </c>
    </row>
    <row r="473" spans="1:9" hidden="1" x14ac:dyDescent="0.4">
      <c r="A473" s="280" t="s">
        <v>2482</v>
      </c>
      <c r="B473" s="280" t="str">
        <f>IFERROR( INDEX([3]!_INSTRUMENT_TAGS[LDESC],  MATCH(_INSTRUMENTS[[#This Row],[TAG]],[3]!_INSTRUMENT_TAGS[TAG1],0)), "&lt;ERROR&gt;")</f>
        <v>MAIN STEAM VALVE CLOSED</v>
      </c>
      <c r="C473" s="281"/>
      <c r="D473" s="280" t="s">
        <v>2456</v>
      </c>
      <c r="E473" s="281"/>
      <c r="F473" s="280">
        <v>4003</v>
      </c>
      <c r="G473" s="280" t="str">
        <f>IFERROR( INDEX([3]!_PIDS[DESCRIPTION],  MATCH(_INSTRUMENTS[[#This Row],[PID]],[3]!_PIDS[PID],0)), "&lt;ERROR&gt;")</f>
        <v>MAIN STEAM</v>
      </c>
      <c r="H473" s="280" t="s">
        <v>2368</v>
      </c>
      <c r="I473" s="280" t="s">
        <v>2369</v>
      </c>
    </row>
    <row r="474" spans="1:9" hidden="1" x14ac:dyDescent="0.4">
      <c r="A474" s="280" t="s">
        <v>2483</v>
      </c>
      <c r="B474" s="280" t="str">
        <f>IFERROR( INDEX([3]!_INSTRUMENT_TAGS[LDESC],  MATCH(_INSTRUMENTS[[#This Row],[TAG]],[3]!_INSTRUMENT_TAGS[TAG1],0)), "&lt;ERROR&gt;")</f>
        <v>MAIN STEAM VALVE FAULT</v>
      </c>
      <c r="C474" s="281"/>
      <c r="D474" s="280" t="s">
        <v>2458</v>
      </c>
      <c r="E474" s="281"/>
      <c r="F474" s="280">
        <v>4003</v>
      </c>
      <c r="G474" s="280" t="str">
        <f>IFERROR( INDEX([3]!_PIDS[DESCRIPTION],  MATCH(_INSTRUMENTS[[#This Row],[PID]],[3]!_PIDS[PID],0)), "&lt;ERROR&gt;")</f>
        <v>MAIN STEAM</v>
      </c>
      <c r="H474" s="280" t="s">
        <v>2368</v>
      </c>
      <c r="I474" s="280" t="s">
        <v>2369</v>
      </c>
    </row>
    <row r="475" spans="1:9" hidden="1" x14ac:dyDescent="0.4">
      <c r="A475" s="280" t="s">
        <v>2479</v>
      </c>
      <c r="B475" s="280" t="str">
        <f>IFERROR( INDEX([3]!_INSTRUMENT_TAGS[LDESC],  MATCH(_INSTRUMENTS[[#This Row],[TAG]],[3]!_INSTRUMENT_TAGS[TAG1],0)), "&lt;ERROR&gt;")</f>
        <v>MAIN STEAM VALVE OPEN</v>
      </c>
      <c r="C475" s="281"/>
      <c r="D475" s="280" t="s">
        <v>2450</v>
      </c>
      <c r="E475" s="281"/>
      <c r="F475" s="280">
        <v>4003</v>
      </c>
      <c r="G475" s="280" t="str">
        <f>IFERROR( INDEX([3]!_PIDS[DESCRIPTION],  MATCH(_INSTRUMENTS[[#This Row],[PID]],[3]!_PIDS[PID],0)), "&lt;ERROR&gt;")</f>
        <v>MAIN STEAM</v>
      </c>
      <c r="H475" s="280" t="s">
        <v>2368</v>
      </c>
      <c r="I475" s="280" t="s">
        <v>2369</v>
      </c>
    </row>
    <row r="476" spans="1:9" hidden="1" x14ac:dyDescent="0.4">
      <c r="A476" s="280" t="s">
        <v>2481</v>
      </c>
      <c r="B476" s="280" t="str">
        <f>IFERROR( INDEX([3]!_INSTRUMENT_TAGS[LDESC],  MATCH(_INSTRUMENTS[[#This Row],[TAG]],[3]!_INSTRUMENT_TAGS[TAG1],0)), "&lt;ERROR&gt;")</f>
        <v>MAIN STEAM VALVE OPENED</v>
      </c>
      <c r="C476" s="281"/>
      <c r="D476" s="280" t="s">
        <v>2454</v>
      </c>
      <c r="E476" s="281"/>
      <c r="F476" s="280">
        <v>4003</v>
      </c>
      <c r="G476" s="280" t="str">
        <f>IFERROR( INDEX([3]!_PIDS[DESCRIPTION],  MATCH(_INSTRUMENTS[[#This Row],[PID]],[3]!_PIDS[PID],0)), "&lt;ERROR&gt;")</f>
        <v>MAIN STEAM</v>
      </c>
      <c r="H476" s="280" t="s">
        <v>2368</v>
      </c>
      <c r="I476" s="280" t="s">
        <v>2369</v>
      </c>
    </row>
    <row r="477" spans="1:9" hidden="1" x14ac:dyDescent="0.4">
      <c r="A477" s="280" t="s">
        <v>2484</v>
      </c>
      <c r="B477" s="280" t="str">
        <f>IFERROR( INDEX([3]!_INSTRUMENT_TAGS[LDESC],  MATCH(_INSTRUMENTS[[#This Row],[TAG]],[3]!_INSTRUMENT_TAGS[TAG1],0)), "&lt;ERROR&gt;")</f>
        <v>MAIN STEAM VALVE POSITION</v>
      </c>
      <c r="C477" s="281"/>
      <c r="D477" s="280" t="s">
        <v>2460</v>
      </c>
      <c r="E477" s="281"/>
      <c r="F477" s="280">
        <v>4003</v>
      </c>
      <c r="G477" s="280" t="str">
        <f>IFERROR( INDEX([3]!_PIDS[DESCRIPTION],  MATCH(_INSTRUMENTS[[#This Row],[PID]],[3]!_PIDS[PID],0)), "&lt;ERROR&gt;")</f>
        <v>MAIN STEAM</v>
      </c>
      <c r="H477" s="280" t="s">
        <v>2368</v>
      </c>
      <c r="I477" s="280" t="s">
        <v>2369</v>
      </c>
    </row>
    <row r="478" spans="1:9" hidden="1" x14ac:dyDescent="0.4">
      <c r="A478" s="280" t="s">
        <v>258</v>
      </c>
      <c r="B478" s="280" t="str">
        <f>IFERROR( INDEX([3]!_INSTRUMENT_TAGS[LDESC],  MATCH(_INSTRUMENTS[[#This Row],[TAG]],[3]!_INSTRUMENT_TAGS[TAG1],0)), "&lt;ERROR&gt;")</f>
        <v>MAIN STEAM VALVE BY-PASS VALVE</v>
      </c>
      <c r="C478" s="281"/>
      <c r="D478" s="280" t="s">
        <v>1128</v>
      </c>
      <c r="E478" s="281"/>
      <c r="F478" s="280">
        <v>4003</v>
      </c>
      <c r="G478" s="280" t="str">
        <f>IFERROR( INDEX([3]!_PIDS[DESCRIPTION],  MATCH(_INSTRUMENTS[[#This Row],[PID]],[3]!_PIDS[PID],0)), "&lt;ERROR&gt;")</f>
        <v>MAIN STEAM</v>
      </c>
      <c r="H478" s="280" t="s">
        <v>2368</v>
      </c>
      <c r="I478" s="280" t="s">
        <v>2369</v>
      </c>
    </row>
    <row r="479" spans="1:9" hidden="1" x14ac:dyDescent="0.4">
      <c r="A479" s="280" t="s">
        <v>2468</v>
      </c>
      <c r="B479" s="280" t="str">
        <f>IFERROR( INDEX([3]!_INSTRUMENT_TAGS[LDESC],  MATCH(_INSTRUMENTS[[#This Row],[TAG]],[3]!_INSTRUMENT_TAGS[TAG1],0)), "&lt;ERROR&gt;")</f>
        <v>MAIN STEAM VALVE BY-PASS VALVE CLOSE</v>
      </c>
      <c r="C479" s="281"/>
      <c r="D479" s="280" t="s">
        <v>2452</v>
      </c>
      <c r="E479" s="281"/>
      <c r="F479" s="280">
        <v>4003</v>
      </c>
      <c r="G479" s="280" t="str">
        <f>IFERROR( INDEX([3]!_PIDS[DESCRIPTION],  MATCH(_INSTRUMENTS[[#This Row],[PID]],[3]!_PIDS[PID],0)), "&lt;ERROR&gt;")</f>
        <v>MAIN STEAM</v>
      </c>
      <c r="H479" s="280" t="s">
        <v>2368</v>
      </c>
      <c r="I479" s="280" t="s">
        <v>2369</v>
      </c>
    </row>
    <row r="480" spans="1:9" hidden="1" x14ac:dyDescent="0.4">
      <c r="A480" s="280" t="s">
        <v>2470</v>
      </c>
      <c r="B480" s="280" t="str">
        <f>IFERROR( INDEX([3]!_INSTRUMENT_TAGS[LDESC],  MATCH(_INSTRUMENTS[[#This Row],[TAG]],[3]!_INSTRUMENT_TAGS[TAG1],0)), "&lt;ERROR&gt;")</f>
        <v>MAIN STEAM VALVE BY-PASS VALVE CLOSED</v>
      </c>
      <c r="C480" s="281"/>
      <c r="D480" s="280" t="s">
        <v>2456</v>
      </c>
      <c r="E480" s="281"/>
      <c r="F480" s="280">
        <v>4003</v>
      </c>
      <c r="G480" s="280" t="str">
        <f>IFERROR( INDEX([3]!_PIDS[DESCRIPTION],  MATCH(_INSTRUMENTS[[#This Row],[PID]],[3]!_PIDS[PID],0)), "&lt;ERROR&gt;")</f>
        <v>MAIN STEAM</v>
      </c>
      <c r="H480" s="280" t="s">
        <v>2368</v>
      </c>
      <c r="I480" s="280" t="s">
        <v>2369</v>
      </c>
    </row>
    <row r="481" spans="1:9" hidden="1" x14ac:dyDescent="0.4">
      <c r="A481" s="280" t="s">
        <v>2471</v>
      </c>
      <c r="B481" s="280" t="str">
        <f>IFERROR( INDEX([3]!_INSTRUMENT_TAGS[LDESC],  MATCH(_INSTRUMENTS[[#This Row],[TAG]],[3]!_INSTRUMENT_TAGS[TAG1],0)), "&lt;ERROR&gt;")</f>
        <v>MAIN STEAM VALVE BY-PASS VALVE FAULT</v>
      </c>
      <c r="C481" s="281"/>
      <c r="D481" s="280" t="s">
        <v>2458</v>
      </c>
      <c r="E481" s="281"/>
      <c r="F481" s="280">
        <v>4003</v>
      </c>
      <c r="G481" s="280" t="str">
        <f>IFERROR( INDEX([3]!_PIDS[DESCRIPTION],  MATCH(_INSTRUMENTS[[#This Row],[PID]],[3]!_PIDS[PID],0)), "&lt;ERROR&gt;")</f>
        <v>MAIN STEAM</v>
      </c>
      <c r="H481" s="280" t="s">
        <v>2368</v>
      </c>
      <c r="I481" s="280" t="s">
        <v>2369</v>
      </c>
    </row>
    <row r="482" spans="1:9" hidden="1" x14ac:dyDescent="0.4">
      <c r="A482" s="280" t="s">
        <v>2467</v>
      </c>
      <c r="B482" s="280" t="str">
        <f>IFERROR( INDEX([3]!_INSTRUMENT_TAGS[LDESC],  MATCH(_INSTRUMENTS[[#This Row],[TAG]],[3]!_INSTRUMENT_TAGS[TAG1],0)), "&lt;ERROR&gt;")</f>
        <v>MAIN STEAM VALVE BY-PASS VALVE OPEN</v>
      </c>
      <c r="C482" s="281"/>
      <c r="D482" s="280" t="s">
        <v>2450</v>
      </c>
      <c r="E482" s="281"/>
      <c r="F482" s="280">
        <v>4003</v>
      </c>
      <c r="G482" s="280" t="str">
        <f>IFERROR( INDEX([3]!_PIDS[DESCRIPTION],  MATCH(_INSTRUMENTS[[#This Row],[PID]],[3]!_PIDS[PID],0)), "&lt;ERROR&gt;")</f>
        <v>MAIN STEAM</v>
      </c>
      <c r="H482" s="280" t="s">
        <v>2368</v>
      </c>
      <c r="I482" s="280" t="s">
        <v>2369</v>
      </c>
    </row>
    <row r="483" spans="1:9" hidden="1" x14ac:dyDescent="0.4">
      <c r="A483" s="280" t="s">
        <v>2469</v>
      </c>
      <c r="B483" s="280" t="str">
        <f>IFERROR( INDEX([3]!_INSTRUMENT_TAGS[LDESC],  MATCH(_INSTRUMENTS[[#This Row],[TAG]],[3]!_INSTRUMENT_TAGS[TAG1],0)), "&lt;ERROR&gt;")</f>
        <v>MAIN STEAM VALVE BY-PASS VALVE OPENED</v>
      </c>
      <c r="C483" s="281"/>
      <c r="D483" s="280" t="s">
        <v>2454</v>
      </c>
      <c r="E483" s="281"/>
      <c r="F483" s="280">
        <v>4003</v>
      </c>
      <c r="G483" s="280" t="str">
        <f>IFERROR( INDEX([3]!_PIDS[DESCRIPTION],  MATCH(_INSTRUMENTS[[#This Row],[PID]],[3]!_PIDS[PID],0)), "&lt;ERROR&gt;")</f>
        <v>MAIN STEAM</v>
      </c>
      <c r="H483" s="280" t="s">
        <v>2368</v>
      </c>
      <c r="I483" s="280" t="s">
        <v>2369</v>
      </c>
    </row>
    <row r="484" spans="1:9" hidden="1" x14ac:dyDescent="0.4">
      <c r="A484" s="280" t="s">
        <v>2472</v>
      </c>
      <c r="B484" s="280" t="str">
        <f>IFERROR( INDEX([3]!_INSTRUMENT_TAGS[LDESC],  MATCH(_INSTRUMENTS[[#This Row],[TAG]],[3]!_INSTRUMENT_TAGS[TAG1],0)), "&lt;ERROR&gt;")</f>
        <v>MAIN STEAM VALVE BY-PASS VALVE POSITION</v>
      </c>
      <c r="C484" s="281"/>
      <c r="D484" s="280" t="s">
        <v>2460</v>
      </c>
      <c r="E484" s="281"/>
      <c r="F484" s="280">
        <v>4003</v>
      </c>
      <c r="G484" s="280" t="str">
        <f>IFERROR( INDEX([3]!_PIDS[DESCRIPTION],  MATCH(_INSTRUMENTS[[#This Row],[PID]],[3]!_PIDS[PID],0)), "&lt;ERROR&gt;")</f>
        <v>MAIN STEAM</v>
      </c>
      <c r="H484" s="280" t="s">
        <v>2368</v>
      </c>
      <c r="I484" s="280" t="s">
        <v>2369</v>
      </c>
    </row>
    <row r="485" spans="1:9" hidden="1" x14ac:dyDescent="0.4">
      <c r="A485" s="280" t="s">
        <v>333</v>
      </c>
      <c r="B485" s="280" t="str">
        <f>IFERROR( INDEX([3]!_INSTRUMENT_TAGS[LDESC],  MATCH(_INSTRUMENTS[[#This Row],[TAG]],[3]!_INSTRUMENT_TAGS[TAG1],0)), "&lt;ERROR&gt;")</f>
        <v>SOOTBLOWING LINE ON-OFF VALVE</v>
      </c>
      <c r="C485" s="281"/>
      <c r="D485" s="280" t="s">
        <v>1128</v>
      </c>
      <c r="E485" s="281"/>
      <c r="F485" s="280">
        <v>4004</v>
      </c>
      <c r="G485" s="280" t="str">
        <f>IFERROR( INDEX([3]!_PIDS[DESCRIPTION],  MATCH(_INSTRUMENTS[[#This Row],[PID]],[3]!_PIDS[PID],0)), "&lt;ERROR&gt;")</f>
        <v>SOOT BLOWERS</v>
      </c>
      <c r="H485" s="280" t="s">
        <v>2368</v>
      </c>
      <c r="I485" s="280" t="s">
        <v>2369</v>
      </c>
    </row>
    <row r="486" spans="1:9" hidden="1" x14ac:dyDescent="0.4">
      <c r="A486" s="280" t="s">
        <v>2492</v>
      </c>
      <c r="B486" s="280" t="str">
        <f>IFERROR( INDEX([3]!_INSTRUMENT_TAGS[LDESC],  MATCH(_INSTRUMENTS[[#This Row],[TAG]],[3]!_INSTRUMENT_TAGS[TAG1],0)), "&lt;ERROR&gt;")</f>
        <v>SOOTBLOWING LINE ON-OFF VALVE CLOSE</v>
      </c>
      <c r="C486" s="281"/>
      <c r="D486" s="280" t="s">
        <v>2452</v>
      </c>
      <c r="E486" s="281"/>
      <c r="F486" s="280">
        <v>4004</v>
      </c>
      <c r="G486" s="280" t="str">
        <f>IFERROR( INDEX([3]!_PIDS[DESCRIPTION],  MATCH(_INSTRUMENTS[[#This Row],[PID]],[3]!_PIDS[PID],0)), "&lt;ERROR&gt;")</f>
        <v>SOOT BLOWERS</v>
      </c>
      <c r="H486" s="280" t="s">
        <v>2368</v>
      </c>
      <c r="I486" s="280" t="s">
        <v>2369</v>
      </c>
    </row>
    <row r="487" spans="1:9" hidden="1" x14ac:dyDescent="0.4">
      <c r="A487" s="280" t="s">
        <v>2494</v>
      </c>
      <c r="B487" s="280" t="str">
        <f>IFERROR( INDEX([3]!_INSTRUMENT_TAGS[LDESC],  MATCH(_INSTRUMENTS[[#This Row],[TAG]],[3]!_INSTRUMENT_TAGS[TAG1],0)), "&lt;ERROR&gt;")</f>
        <v>SOOTBLOWING LINE ON-OFF VALVE CLOSED</v>
      </c>
      <c r="C487" s="281"/>
      <c r="D487" s="280" t="s">
        <v>2456</v>
      </c>
      <c r="E487" s="281"/>
      <c r="F487" s="280">
        <v>4004</v>
      </c>
      <c r="G487" s="280" t="str">
        <f>IFERROR( INDEX([3]!_PIDS[DESCRIPTION],  MATCH(_INSTRUMENTS[[#This Row],[PID]],[3]!_PIDS[PID],0)), "&lt;ERROR&gt;")</f>
        <v>SOOT BLOWERS</v>
      </c>
      <c r="H487" s="280" t="s">
        <v>2368</v>
      </c>
      <c r="I487" s="280" t="s">
        <v>2369</v>
      </c>
    </row>
    <row r="488" spans="1:9" hidden="1" x14ac:dyDescent="0.4">
      <c r="A488" s="280" t="s">
        <v>2495</v>
      </c>
      <c r="B488" s="280" t="str">
        <f>IFERROR( INDEX([3]!_INSTRUMENT_TAGS[LDESC],  MATCH(_INSTRUMENTS[[#This Row],[TAG]],[3]!_INSTRUMENT_TAGS[TAG1],0)), "&lt;ERROR&gt;")</f>
        <v>SOOTBLOWING LINE ON-OFF VALVE FAULT</v>
      </c>
      <c r="C488" s="281"/>
      <c r="D488" s="280" t="s">
        <v>2458</v>
      </c>
      <c r="E488" s="281"/>
      <c r="F488" s="280">
        <v>4004</v>
      </c>
      <c r="G488" s="280" t="str">
        <f>IFERROR( INDEX([3]!_PIDS[DESCRIPTION],  MATCH(_INSTRUMENTS[[#This Row],[PID]],[3]!_PIDS[PID],0)), "&lt;ERROR&gt;")</f>
        <v>SOOT BLOWERS</v>
      </c>
      <c r="H488" s="280" t="s">
        <v>2368</v>
      </c>
      <c r="I488" s="280" t="s">
        <v>2369</v>
      </c>
    </row>
    <row r="489" spans="1:9" hidden="1" x14ac:dyDescent="0.4">
      <c r="A489" s="280" t="s">
        <v>2491</v>
      </c>
      <c r="B489" s="280" t="str">
        <f>IFERROR( INDEX([3]!_INSTRUMENT_TAGS[LDESC],  MATCH(_INSTRUMENTS[[#This Row],[TAG]],[3]!_INSTRUMENT_TAGS[TAG1],0)), "&lt;ERROR&gt;")</f>
        <v>SOOTBLOWING LINE ON-OFF VALVE OPEN</v>
      </c>
      <c r="C489" s="281"/>
      <c r="D489" s="280" t="s">
        <v>2450</v>
      </c>
      <c r="E489" s="281"/>
      <c r="F489" s="280">
        <v>4004</v>
      </c>
      <c r="G489" s="280" t="str">
        <f>IFERROR( INDEX([3]!_PIDS[DESCRIPTION],  MATCH(_INSTRUMENTS[[#This Row],[PID]],[3]!_PIDS[PID],0)), "&lt;ERROR&gt;")</f>
        <v>SOOT BLOWERS</v>
      </c>
      <c r="H489" s="280" t="s">
        <v>2368</v>
      </c>
      <c r="I489" s="280" t="s">
        <v>2369</v>
      </c>
    </row>
    <row r="490" spans="1:9" hidden="1" x14ac:dyDescent="0.4">
      <c r="A490" s="280" t="s">
        <v>2493</v>
      </c>
      <c r="B490" s="280" t="str">
        <f>IFERROR( INDEX([3]!_INSTRUMENT_TAGS[LDESC],  MATCH(_INSTRUMENTS[[#This Row],[TAG]],[3]!_INSTRUMENT_TAGS[TAG1],0)), "&lt;ERROR&gt;")</f>
        <v>SOOTBLOWING LINE ON-OFF VALVE OPENED</v>
      </c>
      <c r="C490" s="281"/>
      <c r="D490" s="280" t="s">
        <v>2454</v>
      </c>
      <c r="E490" s="281"/>
      <c r="F490" s="280">
        <v>4004</v>
      </c>
      <c r="G490" s="280" t="str">
        <f>IFERROR( INDEX([3]!_PIDS[DESCRIPTION],  MATCH(_INSTRUMENTS[[#This Row],[PID]],[3]!_PIDS[PID],0)), "&lt;ERROR&gt;")</f>
        <v>SOOT BLOWERS</v>
      </c>
      <c r="H490" s="280" t="s">
        <v>2368</v>
      </c>
      <c r="I490" s="280" t="s">
        <v>2369</v>
      </c>
    </row>
    <row r="491" spans="1:9" hidden="1" x14ac:dyDescent="0.4">
      <c r="A491" s="280" t="s">
        <v>2496</v>
      </c>
      <c r="B491" s="280" t="str">
        <f>IFERROR( INDEX([3]!_INSTRUMENT_TAGS[LDESC],  MATCH(_INSTRUMENTS[[#This Row],[TAG]],[3]!_INSTRUMENT_TAGS[TAG1],0)), "&lt;ERROR&gt;")</f>
        <v>SOOTBLOWING LINE ON-OFF VALVE POSITION</v>
      </c>
      <c r="C491" s="281"/>
      <c r="D491" s="280" t="s">
        <v>2460</v>
      </c>
      <c r="E491" s="281"/>
      <c r="F491" s="280">
        <v>4004</v>
      </c>
      <c r="G491" s="280" t="str">
        <f>IFERROR( INDEX([3]!_PIDS[DESCRIPTION],  MATCH(_INSTRUMENTS[[#This Row],[PID]],[3]!_PIDS[PID],0)), "&lt;ERROR&gt;")</f>
        <v>SOOT BLOWERS</v>
      </c>
      <c r="H491" s="280" t="s">
        <v>2368</v>
      </c>
      <c r="I491" s="280" t="s">
        <v>2369</v>
      </c>
    </row>
    <row r="492" spans="1:9" hidden="1" x14ac:dyDescent="0.4">
      <c r="A492" s="280" t="s">
        <v>386</v>
      </c>
      <c r="B492" s="280" t="str">
        <f>IFERROR( INDEX([3]!_INSTRUMENT_TAGS[LDESC],  MATCH(_INSTRUMENTS[[#This Row],[TAG]],[3]!_INSTRUMENT_TAGS[TAG1],0)), "&lt;ERROR&gt;")</f>
        <v>MAIN STEAM LINE ACCUMULATOR BYPASS ON-OFF VALVE</v>
      </c>
      <c r="C492" s="281"/>
      <c r="D492" s="280" t="s">
        <v>1128</v>
      </c>
      <c r="E492" s="281"/>
      <c r="F492" s="280">
        <v>4006</v>
      </c>
      <c r="G492" s="280" t="str">
        <f>IFERROR( INDEX([3]!_PIDS[DESCRIPTION],  MATCH(_INSTRUMENTS[[#This Row],[PID]],[3]!_PIDS[PID],0)), "&lt;ERROR&gt;")</f>
        <v>STEAM ACCUMULATOR</v>
      </c>
      <c r="H492" s="280" t="s">
        <v>2368</v>
      </c>
      <c r="I492" s="280" t="s">
        <v>2369</v>
      </c>
    </row>
    <row r="493" spans="1:9" hidden="1" x14ac:dyDescent="0.4">
      <c r="A493" s="280" t="s">
        <v>2517</v>
      </c>
      <c r="B493" s="280" t="str">
        <f>IFERROR( INDEX([3]!_INSTRUMENT_TAGS[LDESC],  MATCH(_INSTRUMENTS[[#This Row],[TAG]],[3]!_INSTRUMENT_TAGS[TAG1],0)), "&lt;ERROR&gt;")</f>
        <v>MAIN STEAM LINE ACCUMULATOR BYPASS ON-OFF VALVE CLOSE</v>
      </c>
      <c r="C493" s="281"/>
      <c r="D493" s="280" t="s">
        <v>2452</v>
      </c>
      <c r="E493" s="281"/>
      <c r="F493" s="280">
        <v>4006</v>
      </c>
      <c r="G493" s="280" t="str">
        <f>IFERROR( INDEX([3]!_PIDS[DESCRIPTION],  MATCH(_INSTRUMENTS[[#This Row],[PID]],[3]!_PIDS[PID],0)), "&lt;ERROR&gt;")</f>
        <v>STEAM ACCUMULATOR</v>
      </c>
      <c r="H493" s="280" t="s">
        <v>2368</v>
      </c>
      <c r="I493" s="280" t="s">
        <v>2369</v>
      </c>
    </row>
    <row r="494" spans="1:9" hidden="1" x14ac:dyDescent="0.4">
      <c r="A494" s="280" t="s">
        <v>2519</v>
      </c>
      <c r="B494" s="280" t="str">
        <f>IFERROR( INDEX([3]!_INSTRUMENT_TAGS[LDESC],  MATCH(_INSTRUMENTS[[#This Row],[TAG]],[3]!_INSTRUMENT_TAGS[TAG1],0)), "&lt;ERROR&gt;")</f>
        <v>MAIN STEAM LINE ACCUMULATOR BYPASS ON-OFF VALVE CLOSED</v>
      </c>
      <c r="C494" s="281"/>
      <c r="D494" s="280" t="s">
        <v>2456</v>
      </c>
      <c r="E494" s="281"/>
      <c r="F494" s="280">
        <v>4006</v>
      </c>
      <c r="G494" s="280" t="str">
        <f>IFERROR( INDEX([3]!_PIDS[DESCRIPTION],  MATCH(_INSTRUMENTS[[#This Row],[PID]],[3]!_PIDS[PID],0)), "&lt;ERROR&gt;")</f>
        <v>STEAM ACCUMULATOR</v>
      </c>
      <c r="H494" s="280" t="s">
        <v>2368</v>
      </c>
      <c r="I494" s="280" t="s">
        <v>2369</v>
      </c>
    </row>
    <row r="495" spans="1:9" hidden="1" x14ac:dyDescent="0.4">
      <c r="A495" s="280" t="s">
        <v>2520</v>
      </c>
      <c r="B495" s="280" t="str">
        <f>IFERROR( INDEX([3]!_INSTRUMENT_TAGS[LDESC],  MATCH(_INSTRUMENTS[[#This Row],[TAG]],[3]!_INSTRUMENT_TAGS[TAG1],0)), "&lt;ERROR&gt;")</f>
        <v>MAIN STEAM LINE ACCUMULATOR BYPASS ON-OFF VALVE FAULT</v>
      </c>
      <c r="C495" s="281"/>
      <c r="D495" s="280" t="s">
        <v>2458</v>
      </c>
      <c r="E495" s="281"/>
      <c r="F495" s="280">
        <v>4006</v>
      </c>
      <c r="G495" s="280" t="str">
        <f>IFERROR( INDEX([3]!_PIDS[DESCRIPTION],  MATCH(_INSTRUMENTS[[#This Row],[PID]],[3]!_PIDS[PID],0)), "&lt;ERROR&gt;")</f>
        <v>STEAM ACCUMULATOR</v>
      </c>
      <c r="H495" s="280" t="s">
        <v>2368</v>
      </c>
      <c r="I495" s="280" t="s">
        <v>2369</v>
      </c>
    </row>
    <row r="496" spans="1:9" hidden="1" x14ac:dyDescent="0.4">
      <c r="A496" s="280" t="s">
        <v>2516</v>
      </c>
      <c r="B496" s="280" t="str">
        <f>IFERROR( INDEX([3]!_INSTRUMENT_TAGS[LDESC],  MATCH(_INSTRUMENTS[[#This Row],[TAG]],[3]!_INSTRUMENT_TAGS[TAG1],0)), "&lt;ERROR&gt;")</f>
        <v>MAIN STEAM LINE ACCUMULATOR BYPASS ON-OFF VALVE OPEN</v>
      </c>
      <c r="C496" s="281"/>
      <c r="D496" s="280" t="s">
        <v>2450</v>
      </c>
      <c r="E496" s="281"/>
      <c r="F496" s="280">
        <v>4006</v>
      </c>
      <c r="G496" s="280" t="str">
        <f>IFERROR( INDEX([3]!_PIDS[DESCRIPTION],  MATCH(_INSTRUMENTS[[#This Row],[PID]],[3]!_PIDS[PID],0)), "&lt;ERROR&gt;")</f>
        <v>STEAM ACCUMULATOR</v>
      </c>
      <c r="H496" s="280" t="s">
        <v>2368</v>
      </c>
      <c r="I496" s="280" t="s">
        <v>2369</v>
      </c>
    </row>
    <row r="497" spans="1:9" hidden="1" x14ac:dyDescent="0.4">
      <c r="A497" s="280" t="s">
        <v>2518</v>
      </c>
      <c r="B497" s="280" t="str">
        <f>IFERROR( INDEX([3]!_INSTRUMENT_TAGS[LDESC],  MATCH(_INSTRUMENTS[[#This Row],[TAG]],[3]!_INSTRUMENT_TAGS[TAG1],0)), "&lt;ERROR&gt;")</f>
        <v>MAIN STEAM LINE ACCUMULATOR BYPASS ON-OFF VALVE OPENED</v>
      </c>
      <c r="C497" s="281"/>
      <c r="D497" s="280" t="s">
        <v>2454</v>
      </c>
      <c r="E497" s="281"/>
      <c r="F497" s="280">
        <v>4006</v>
      </c>
      <c r="G497" s="280" t="str">
        <f>IFERROR( INDEX([3]!_PIDS[DESCRIPTION],  MATCH(_INSTRUMENTS[[#This Row],[PID]],[3]!_PIDS[PID],0)), "&lt;ERROR&gt;")</f>
        <v>STEAM ACCUMULATOR</v>
      </c>
      <c r="H497" s="280" t="s">
        <v>2368</v>
      </c>
      <c r="I497" s="280" t="s">
        <v>2369</v>
      </c>
    </row>
    <row r="498" spans="1:9" hidden="1" x14ac:dyDescent="0.4">
      <c r="A498" s="280" t="s">
        <v>2521</v>
      </c>
      <c r="B498" s="280" t="str">
        <f>IFERROR( INDEX([3]!_INSTRUMENT_TAGS[LDESC],  MATCH(_INSTRUMENTS[[#This Row],[TAG]],[3]!_INSTRUMENT_TAGS[TAG1],0)), "&lt;ERROR&gt;")</f>
        <v>MAIN STEAM LINE ACCUMULATOR BYPASS ON-OFF VALVE POSITION</v>
      </c>
      <c r="C498" s="281"/>
      <c r="D498" s="280" t="s">
        <v>2460</v>
      </c>
      <c r="E498" s="281"/>
      <c r="F498" s="280">
        <v>4006</v>
      </c>
      <c r="G498" s="280" t="str">
        <f>IFERROR( INDEX([3]!_PIDS[DESCRIPTION],  MATCH(_INSTRUMENTS[[#This Row],[PID]],[3]!_PIDS[PID],0)), "&lt;ERROR&gt;")</f>
        <v>STEAM ACCUMULATOR</v>
      </c>
      <c r="H498" s="280" t="s">
        <v>2368</v>
      </c>
      <c r="I498" s="280" t="s">
        <v>2369</v>
      </c>
    </row>
    <row r="499" spans="1:9" hidden="1" x14ac:dyDescent="0.4">
      <c r="A499" s="280" t="s">
        <v>393</v>
      </c>
      <c r="B499" s="280" t="str">
        <f>IFERROR( INDEX([3]!_INSTRUMENT_TAGS[LDESC],  MATCH(_INSTRUMENTS[[#This Row],[TAG]],[3]!_INSTRUMENT_TAGS[TAG1],0)), "&lt;ERROR&gt;")</f>
        <v>STEAM ACCUMULATOR ON-OFF ISOLATING VALVE</v>
      </c>
      <c r="C499" s="281"/>
      <c r="D499" s="280" t="s">
        <v>1128</v>
      </c>
      <c r="E499" s="281"/>
      <c r="F499" s="280">
        <v>4006</v>
      </c>
      <c r="G499" s="280" t="str">
        <f>IFERROR( INDEX([3]!_PIDS[DESCRIPTION],  MATCH(_INSTRUMENTS[[#This Row],[PID]],[3]!_PIDS[PID],0)), "&lt;ERROR&gt;")</f>
        <v>STEAM ACCUMULATOR</v>
      </c>
      <c r="H499" s="280" t="s">
        <v>2368</v>
      </c>
      <c r="I499" s="280" t="s">
        <v>2369</v>
      </c>
    </row>
    <row r="500" spans="1:9" hidden="1" x14ac:dyDescent="0.4">
      <c r="A500" s="280" t="s">
        <v>2523</v>
      </c>
      <c r="B500" s="280" t="str">
        <f>IFERROR( INDEX([3]!_INSTRUMENT_TAGS[LDESC],  MATCH(_INSTRUMENTS[[#This Row],[TAG]],[3]!_INSTRUMENT_TAGS[TAG1],0)), "&lt;ERROR&gt;")</f>
        <v>STEAM ACCUMULATOR ON-OFF ISOLATING VALVE CLOSE</v>
      </c>
      <c r="C500" s="281"/>
      <c r="D500" s="280" t="s">
        <v>2452</v>
      </c>
      <c r="E500" s="281"/>
      <c r="F500" s="280">
        <v>4006</v>
      </c>
      <c r="G500" s="280" t="str">
        <f>IFERROR( INDEX([3]!_PIDS[DESCRIPTION],  MATCH(_INSTRUMENTS[[#This Row],[PID]],[3]!_PIDS[PID],0)), "&lt;ERROR&gt;")</f>
        <v>STEAM ACCUMULATOR</v>
      </c>
      <c r="H500" s="280" t="s">
        <v>2368</v>
      </c>
      <c r="I500" s="280" t="s">
        <v>2369</v>
      </c>
    </row>
    <row r="501" spans="1:9" hidden="1" x14ac:dyDescent="0.4">
      <c r="A501" s="280" t="s">
        <v>2525</v>
      </c>
      <c r="B501" s="280" t="str">
        <f>IFERROR( INDEX([3]!_INSTRUMENT_TAGS[LDESC],  MATCH(_INSTRUMENTS[[#This Row],[TAG]],[3]!_INSTRUMENT_TAGS[TAG1],0)), "&lt;ERROR&gt;")</f>
        <v>STEAM ACCUMULATOR ON-OFF ISOLATING VALVE CLOSED</v>
      </c>
      <c r="C501" s="281"/>
      <c r="D501" s="280" t="s">
        <v>2456</v>
      </c>
      <c r="E501" s="281"/>
      <c r="F501" s="280">
        <v>4006</v>
      </c>
      <c r="G501" s="280" t="str">
        <f>IFERROR( INDEX([3]!_PIDS[DESCRIPTION],  MATCH(_INSTRUMENTS[[#This Row],[PID]],[3]!_PIDS[PID],0)), "&lt;ERROR&gt;")</f>
        <v>STEAM ACCUMULATOR</v>
      </c>
      <c r="H501" s="280" t="s">
        <v>2368</v>
      </c>
      <c r="I501" s="280" t="s">
        <v>2369</v>
      </c>
    </row>
    <row r="502" spans="1:9" hidden="1" x14ac:dyDescent="0.4">
      <c r="A502" s="280" t="s">
        <v>2526</v>
      </c>
      <c r="B502" s="280" t="str">
        <f>IFERROR( INDEX([3]!_INSTRUMENT_TAGS[LDESC],  MATCH(_INSTRUMENTS[[#This Row],[TAG]],[3]!_INSTRUMENT_TAGS[TAG1],0)), "&lt;ERROR&gt;")</f>
        <v>STEAM ACCUMULATOR ON-OFF ISOLATING VALVE FAULT</v>
      </c>
      <c r="C502" s="281"/>
      <c r="D502" s="280" t="s">
        <v>2458</v>
      </c>
      <c r="E502" s="281"/>
      <c r="F502" s="280">
        <v>4006</v>
      </c>
      <c r="G502" s="280" t="str">
        <f>IFERROR( INDEX([3]!_PIDS[DESCRIPTION],  MATCH(_INSTRUMENTS[[#This Row],[PID]],[3]!_PIDS[PID],0)), "&lt;ERROR&gt;")</f>
        <v>STEAM ACCUMULATOR</v>
      </c>
      <c r="H502" s="280" t="s">
        <v>2368</v>
      </c>
      <c r="I502" s="280" t="s">
        <v>2369</v>
      </c>
    </row>
    <row r="503" spans="1:9" hidden="1" x14ac:dyDescent="0.4">
      <c r="A503" s="280" t="s">
        <v>2522</v>
      </c>
      <c r="B503" s="280" t="str">
        <f>IFERROR( INDEX([3]!_INSTRUMENT_TAGS[LDESC],  MATCH(_INSTRUMENTS[[#This Row],[TAG]],[3]!_INSTRUMENT_TAGS[TAG1],0)), "&lt;ERROR&gt;")</f>
        <v>STEAM ACCUMULATOR ON-OFF ISOLATING VALVE OPEN</v>
      </c>
      <c r="C503" s="281"/>
      <c r="D503" s="280" t="s">
        <v>2450</v>
      </c>
      <c r="E503" s="281"/>
      <c r="F503" s="280">
        <v>4006</v>
      </c>
      <c r="G503" s="280" t="str">
        <f>IFERROR( INDEX([3]!_PIDS[DESCRIPTION],  MATCH(_INSTRUMENTS[[#This Row],[PID]],[3]!_PIDS[PID],0)), "&lt;ERROR&gt;")</f>
        <v>STEAM ACCUMULATOR</v>
      </c>
      <c r="H503" s="280" t="s">
        <v>2368</v>
      </c>
      <c r="I503" s="280" t="s">
        <v>2369</v>
      </c>
    </row>
    <row r="504" spans="1:9" hidden="1" x14ac:dyDescent="0.4">
      <c r="A504" s="280" t="s">
        <v>2524</v>
      </c>
      <c r="B504" s="280" t="str">
        <f>IFERROR( INDEX([3]!_INSTRUMENT_TAGS[LDESC],  MATCH(_INSTRUMENTS[[#This Row],[TAG]],[3]!_INSTRUMENT_TAGS[TAG1],0)), "&lt;ERROR&gt;")</f>
        <v>STEAM ACCUMULATOR ON-OFF ISOLATING VALVE OPENED</v>
      </c>
      <c r="C504" s="281"/>
      <c r="D504" s="280" t="s">
        <v>2454</v>
      </c>
      <c r="E504" s="281"/>
      <c r="F504" s="280">
        <v>4006</v>
      </c>
      <c r="G504" s="280" t="str">
        <f>IFERROR( INDEX([3]!_PIDS[DESCRIPTION],  MATCH(_INSTRUMENTS[[#This Row],[PID]],[3]!_PIDS[PID],0)), "&lt;ERROR&gt;")</f>
        <v>STEAM ACCUMULATOR</v>
      </c>
      <c r="H504" s="280" t="s">
        <v>2368</v>
      </c>
      <c r="I504" s="280" t="s">
        <v>2369</v>
      </c>
    </row>
    <row r="505" spans="1:9" hidden="1" x14ac:dyDescent="0.4">
      <c r="A505" s="280" t="s">
        <v>2527</v>
      </c>
      <c r="B505" s="280" t="str">
        <f>IFERROR( INDEX([3]!_INSTRUMENT_TAGS[LDESC],  MATCH(_INSTRUMENTS[[#This Row],[TAG]],[3]!_INSTRUMENT_TAGS[TAG1],0)), "&lt;ERROR&gt;")</f>
        <v>STEAM ACCUMULATOR ON-OFF ISOLATING VALVE POSITION</v>
      </c>
      <c r="C505" s="281"/>
      <c r="D505" s="280" t="s">
        <v>2460</v>
      </c>
      <c r="E505" s="281"/>
      <c r="F505" s="280">
        <v>4006</v>
      </c>
      <c r="G505" s="280" t="str">
        <f>IFERROR( INDEX([3]!_PIDS[DESCRIPTION],  MATCH(_INSTRUMENTS[[#This Row],[PID]],[3]!_PIDS[PID],0)), "&lt;ERROR&gt;")</f>
        <v>STEAM ACCUMULATOR</v>
      </c>
      <c r="H505" s="280" t="s">
        <v>2368</v>
      </c>
      <c r="I505" s="280" t="s">
        <v>2369</v>
      </c>
    </row>
    <row r="506" spans="1:9" hidden="1" x14ac:dyDescent="0.4">
      <c r="A506" s="280" t="s">
        <v>542</v>
      </c>
      <c r="B506" s="280" t="str">
        <f>IFERROR( INDEX([3]!_INSTRUMENT_TAGS[LDESC],  MATCH(_INSTRUMENTS[[#This Row],[TAG]],[3]!_INSTRUMENT_TAGS[TAG1],0)), "&lt;ERROR&gt;")</f>
        <v>PRIMARY AIR PREHEATER ON-OFF VALVE</v>
      </c>
      <c r="C506" s="281"/>
      <c r="D506" s="280" t="s">
        <v>1128</v>
      </c>
      <c r="E506" s="281"/>
      <c r="F506" s="280">
        <v>4008</v>
      </c>
      <c r="G506" s="280" t="str">
        <f>IFERROR( INDEX([3]!_PIDS[DESCRIPTION],  MATCH(_INSTRUMENTS[[#This Row],[PID]],[3]!_PIDS[PID],0)), "&lt;ERROR&gt;")</f>
        <v>BOILER AIR AND FLUE GAS</v>
      </c>
      <c r="H506" s="280" t="s">
        <v>2368</v>
      </c>
      <c r="I506" s="280" t="s">
        <v>2369</v>
      </c>
    </row>
    <row r="507" spans="1:9" hidden="1" x14ac:dyDescent="0.4">
      <c r="A507" s="280" t="s">
        <v>2529</v>
      </c>
      <c r="B507" s="280" t="str">
        <f>IFERROR( INDEX([3]!_INSTRUMENT_TAGS[LDESC],  MATCH(_INSTRUMENTS[[#This Row],[TAG]],[3]!_INSTRUMENT_TAGS[TAG1],0)), "&lt;ERROR&gt;")</f>
        <v>PRIMARY AIR PREHEATER ON-OFF VALVE CLOSE</v>
      </c>
      <c r="C507" s="281"/>
      <c r="D507" s="280" t="s">
        <v>2452</v>
      </c>
      <c r="E507" s="281"/>
      <c r="F507" s="280">
        <v>4008</v>
      </c>
      <c r="G507" s="280" t="str">
        <f>IFERROR( INDEX([3]!_PIDS[DESCRIPTION],  MATCH(_INSTRUMENTS[[#This Row],[PID]],[3]!_PIDS[PID],0)), "&lt;ERROR&gt;")</f>
        <v>BOILER AIR AND FLUE GAS</v>
      </c>
      <c r="H507" s="280" t="s">
        <v>2368</v>
      </c>
      <c r="I507" s="280" t="s">
        <v>2369</v>
      </c>
    </row>
    <row r="508" spans="1:9" hidden="1" x14ac:dyDescent="0.4">
      <c r="A508" s="280" t="s">
        <v>2531</v>
      </c>
      <c r="B508" s="280" t="str">
        <f>IFERROR( INDEX([3]!_INSTRUMENT_TAGS[LDESC],  MATCH(_INSTRUMENTS[[#This Row],[TAG]],[3]!_INSTRUMENT_TAGS[TAG1],0)), "&lt;ERROR&gt;")</f>
        <v>PRIMARY AIR PREHEATER ON-OFF VALVE CLOSED</v>
      </c>
      <c r="C508" s="281"/>
      <c r="D508" s="280" t="s">
        <v>2456</v>
      </c>
      <c r="E508" s="281"/>
      <c r="F508" s="280">
        <v>4008</v>
      </c>
      <c r="G508" s="280" t="str">
        <f>IFERROR( INDEX([3]!_PIDS[DESCRIPTION],  MATCH(_INSTRUMENTS[[#This Row],[PID]],[3]!_PIDS[PID],0)), "&lt;ERROR&gt;")</f>
        <v>BOILER AIR AND FLUE GAS</v>
      </c>
      <c r="H508" s="280" t="s">
        <v>2368</v>
      </c>
      <c r="I508" s="280" t="s">
        <v>2369</v>
      </c>
    </row>
    <row r="509" spans="1:9" hidden="1" x14ac:dyDescent="0.4">
      <c r="A509" s="280" t="s">
        <v>2532</v>
      </c>
      <c r="B509" s="280" t="str">
        <f>IFERROR( INDEX([3]!_INSTRUMENT_TAGS[LDESC],  MATCH(_INSTRUMENTS[[#This Row],[TAG]],[3]!_INSTRUMENT_TAGS[TAG1],0)), "&lt;ERROR&gt;")</f>
        <v>PRIMARY AIR PREHEATER ON-OFF VALVE FAULT</v>
      </c>
      <c r="C509" s="281"/>
      <c r="D509" s="280" t="s">
        <v>2458</v>
      </c>
      <c r="E509" s="281"/>
      <c r="F509" s="280">
        <v>4008</v>
      </c>
      <c r="G509" s="280" t="str">
        <f>IFERROR( INDEX([3]!_PIDS[DESCRIPTION],  MATCH(_INSTRUMENTS[[#This Row],[PID]],[3]!_PIDS[PID],0)), "&lt;ERROR&gt;")</f>
        <v>BOILER AIR AND FLUE GAS</v>
      </c>
      <c r="H509" s="280" t="s">
        <v>2368</v>
      </c>
      <c r="I509" s="280" t="s">
        <v>2369</v>
      </c>
    </row>
    <row r="510" spans="1:9" hidden="1" x14ac:dyDescent="0.4">
      <c r="A510" s="280" t="s">
        <v>2528</v>
      </c>
      <c r="B510" s="280" t="str">
        <f>IFERROR( INDEX([3]!_INSTRUMENT_TAGS[LDESC],  MATCH(_INSTRUMENTS[[#This Row],[TAG]],[3]!_INSTRUMENT_TAGS[TAG1],0)), "&lt;ERROR&gt;")</f>
        <v>PRIMARY AIR PREHEATER ON-OFF VALVE OPEN</v>
      </c>
      <c r="C510" s="281"/>
      <c r="D510" s="280" t="s">
        <v>2450</v>
      </c>
      <c r="E510" s="281"/>
      <c r="F510" s="280">
        <v>4008</v>
      </c>
      <c r="G510" s="280" t="str">
        <f>IFERROR( INDEX([3]!_PIDS[DESCRIPTION],  MATCH(_INSTRUMENTS[[#This Row],[PID]],[3]!_PIDS[PID],0)), "&lt;ERROR&gt;")</f>
        <v>BOILER AIR AND FLUE GAS</v>
      </c>
      <c r="H510" s="280" t="s">
        <v>2368</v>
      </c>
      <c r="I510" s="280" t="s">
        <v>2369</v>
      </c>
    </row>
    <row r="511" spans="1:9" hidden="1" x14ac:dyDescent="0.4">
      <c r="A511" s="280" t="s">
        <v>2530</v>
      </c>
      <c r="B511" s="280" t="str">
        <f>IFERROR( INDEX([3]!_INSTRUMENT_TAGS[LDESC],  MATCH(_INSTRUMENTS[[#This Row],[TAG]],[3]!_INSTRUMENT_TAGS[TAG1],0)), "&lt;ERROR&gt;")</f>
        <v>PRIMARY AIR PREHEATER ON-OFF VALVE OPENED</v>
      </c>
      <c r="C511" s="281"/>
      <c r="D511" s="280" t="s">
        <v>2454</v>
      </c>
      <c r="E511" s="281"/>
      <c r="F511" s="280">
        <v>4008</v>
      </c>
      <c r="G511" s="280" t="str">
        <f>IFERROR( INDEX([3]!_PIDS[DESCRIPTION],  MATCH(_INSTRUMENTS[[#This Row],[PID]],[3]!_PIDS[PID],0)), "&lt;ERROR&gt;")</f>
        <v>BOILER AIR AND FLUE GAS</v>
      </c>
      <c r="H511" s="280" t="s">
        <v>2368</v>
      </c>
      <c r="I511" s="280" t="s">
        <v>2369</v>
      </c>
    </row>
    <row r="512" spans="1:9" hidden="1" x14ac:dyDescent="0.4">
      <c r="A512" s="280" t="s">
        <v>2533</v>
      </c>
      <c r="B512" s="280" t="str">
        <f>IFERROR( INDEX([3]!_INSTRUMENT_TAGS[LDESC],  MATCH(_INSTRUMENTS[[#This Row],[TAG]],[3]!_INSTRUMENT_TAGS[TAG1],0)), "&lt;ERROR&gt;")</f>
        <v>PRIMARY AIR PREHEATER ON-OFF VALVE POSITION</v>
      </c>
      <c r="C512" s="281"/>
      <c r="D512" s="280" t="s">
        <v>2460</v>
      </c>
      <c r="E512" s="281"/>
      <c r="F512" s="280">
        <v>4008</v>
      </c>
      <c r="G512" s="280" t="str">
        <f>IFERROR( INDEX([3]!_PIDS[DESCRIPTION],  MATCH(_INSTRUMENTS[[#This Row],[PID]],[3]!_PIDS[PID],0)), "&lt;ERROR&gt;")</f>
        <v>BOILER AIR AND FLUE GAS</v>
      </c>
      <c r="H512" s="280" t="s">
        <v>2368</v>
      </c>
      <c r="I512" s="280" t="s">
        <v>2369</v>
      </c>
    </row>
    <row r="513" spans="1:9" hidden="1" x14ac:dyDescent="0.4">
      <c r="A513" s="280" t="s">
        <v>1448</v>
      </c>
      <c r="B513" s="280" t="str">
        <f>IFERROR( INDEX([3]!_INSTRUMENT_TAGS[LDESC],  MATCH(_INSTRUMENTS[[#This Row],[TAG]],[3]!_INSTRUMENT_TAGS[TAG1],0)), "&lt;ERROR&gt;")</f>
        <v>SLIDE GATE VALVE</v>
      </c>
      <c r="C513" s="281"/>
      <c r="D513" s="280" t="s">
        <v>1133</v>
      </c>
      <c r="E513" s="281"/>
      <c r="F513" s="280">
        <v>4010</v>
      </c>
      <c r="G513" s="280" t="str">
        <f>IFERROR( INDEX([3]!_PIDS[DESCRIPTION],  MATCH(_INSTRUMENTS[[#This Row],[PID]],[3]!_PIDS[PID],0)), "&lt;ERROR&gt;")</f>
        <v>FUEL FEED</v>
      </c>
      <c r="H513" s="280" t="s">
        <v>2368</v>
      </c>
      <c r="I513" s="280" t="s">
        <v>2369</v>
      </c>
    </row>
    <row r="514" spans="1:9" hidden="1" x14ac:dyDescent="0.4">
      <c r="A514" s="280" t="s">
        <v>2730</v>
      </c>
      <c r="B514" s="280" t="str">
        <f>IFERROR( INDEX([3]!_INSTRUMENT_TAGS[LDESC],  MATCH(_INSTRUMENTS[[#This Row],[TAG]],[3]!_INSTRUMENT_TAGS[TAG1],0)), "&lt;ERROR&gt;")</f>
        <v>SLIDE GATE VALVE ISOLATOR</v>
      </c>
      <c r="C514" s="281"/>
      <c r="D514" s="280" t="s">
        <v>2718</v>
      </c>
      <c r="E514" s="281"/>
      <c r="F514" s="280">
        <v>4010</v>
      </c>
      <c r="G514" s="280" t="str">
        <f>IFERROR( INDEX([3]!_PIDS[DESCRIPTION],  MATCH(_INSTRUMENTS[[#This Row],[PID]],[3]!_PIDS[PID],0)), "&lt;ERROR&gt;")</f>
        <v>FUEL FEED</v>
      </c>
      <c r="H514" s="280" t="s">
        <v>2368</v>
      </c>
      <c r="I514" s="280" t="s">
        <v>2369</v>
      </c>
    </row>
    <row r="515" spans="1:9" hidden="1" x14ac:dyDescent="0.4">
      <c r="A515" s="280" t="s">
        <v>2727</v>
      </c>
      <c r="B515" s="280" t="str">
        <f>IFERROR( INDEX([3]!_INSTRUMENT_TAGS[LDESC],  MATCH(_INSTRUMENTS[[#This Row],[TAG]],[3]!_INSTRUMENT_TAGS[TAG1],0)), "&lt;ERROR&gt;")</f>
        <v>SLIDE GATE VALVE LOCAL_MODE</v>
      </c>
      <c r="C515" s="281"/>
      <c r="D515" s="280" t="s">
        <v>2712</v>
      </c>
      <c r="E515" s="281"/>
      <c r="F515" s="280">
        <v>4010</v>
      </c>
      <c r="G515" s="280" t="str">
        <f>IFERROR( INDEX([3]!_PIDS[DESCRIPTION],  MATCH(_INSTRUMENTS[[#This Row],[PID]],[3]!_PIDS[PID],0)), "&lt;ERROR&gt;")</f>
        <v>FUEL FEED</v>
      </c>
      <c r="H515" s="280" t="s">
        <v>2368</v>
      </c>
      <c r="I515" s="280" t="s">
        <v>2369</v>
      </c>
    </row>
    <row r="516" spans="1:9" hidden="1" x14ac:dyDescent="0.4">
      <c r="A516" s="280" t="s">
        <v>2728</v>
      </c>
      <c r="B516" s="280" t="str">
        <f>IFERROR( INDEX([3]!_INSTRUMENT_TAGS[LDESC],  MATCH(_INSTRUMENTS[[#This Row],[TAG]],[3]!_INSTRUMENT_TAGS[TAG1],0)), "&lt;ERROR&gt;")</f>
        <v>SLIDE GATE VALVE LOCAL_RUN_FWD</v>
      </c>
      <c r="C516" s="281"/>
      <c r="D516" s="280" t="s">
        <v>2714</v>
      </c>
      <c r="E516" s="281"/>
      <c r="F516" s="280">
        <v>4010</v>
      </c>
      <c r="G516" s="280" t="str">
        <f>IFERROR( INDEX([3]!_PIDS[DESCRIPTION],  MATCH(_INSTRUMENTS[[#This Row],[PID]],[3]!_PIDS[PID],0)), "&lt;ERROR&gt;")</f>
        <v>FUEL FEED</v>
      </c>
      <c r="H516" s="280" t="s">
        <v>2368</v>
      </c>
      <c r="I516" s="280" t="s">
        <v>2369</v>
      </c>
    </row>
    <row r="517" spans="1:9" hidden="1" x14ac:dyDescent="0.4">
      <c r="A517" s="280" t="s">
        <v>2729</v>
      </c>
      <c r="B517" s="280" t="str">
        <f>IFERROR( INDEX([3]!_INSTRUMENT_TAGS[LDESC],  MATCH(_INSTRUMENTS[[#This Row],[TAG]],[3]!_INSTRUMENT_TAGS[TAG1],0)), "&lt;ERROR&gt;")</f>
        <v>SLIDE GATE VALVE LOCAL_RUN_REV</v>
      </c>
      <c r="C517" s="281"/>
      <c r="D517" s="280" t="s">
        <v>2716</v>
      </c>
      <c r="E517" s="281"/>
      <c r="F517" s="280">
        <v>4010</v>
      </c>
      <c r="G517" s="280" t="str">
        <f>IFERROR( INDEX([3]!_PIDS[DESCRIPTION],  MATCH(_INSTRUMENTS[[#This Row],[PID]],[3]!_PIDS[PID],0)), "&lt;ERROR&gt;")</f>
        <v>FUEL FEED</v>
      </c>
      <c r="H517" s="280" t="s">
        <v>2368</v>
      </c>
      <c r="I517" s="280" t="s">
        <v>2369</v>
      </c>
    </row>
    <row r="518" spans="1:9" hidden="1" x14ac:dyDescent="0.4">
      <c r="A518" s="280" t="s">
        <v>1213</v>
      </c>
      <c r="B518" s="280" t="str">
        <f>IFERROR( INDEX([3]!_INSTRUMENT_TAGS[LDESC],  MATCH(_INSTRUMENTS[[#This Row],[TAG]],[3]!_INSTRUMENT_TAGS[TAG1],0)), "&lt;ERROR&gt;")</f>
        <v>STEAM DRUM LEVEL SWITCH 1</v>
      </c>
      <c r="C518" s="281"/>
      <c r="D518" s="280" t="s">
        <v>1127</v>
      </c>
      <c r="E518" s="281"/>
      <c r="F518" s="280">
        <v>4002</v>
      </c>
      <c r="G518" s="280" t="str">
        <f>IFERROR( INDEX([3]!_PIDS[DESCRIPTION],  MATCH(_INSTRUMENTS[[#This Row],[PID]],[3]!_PIDS[PID],0)), "&lt;ERROR&gt;")</f>
        <v>BOILER WATER AND STEAM</v>
      </c>
      <c r="H518" s="280" t="s">
        <v>2444</v>
      </c>
      <c r="I518" s="280" t="s">
        <v>2444</v>
      </c>
    </row>
    <row r="519" spans="1:9" hidden="1" x14ac:dyDescent="0.4">
      <c r="A519" s="280" t="s">
        <v>1216</v>
      </c>
      <c r="B519" s="280" t="str">
        <f>IFERROR( INDEX([3]!_INSTRUMENT_TAGS[LDESC],  MATCH(_INSTRUMENTS[[#This Row],[TAG]],[3]!_INSTRUMENT_TAGS[TAG1],0)), "&lt;ERROR&gt;")</f>
        <v>STEAM DRUM LEVEL SWITCH 2</v>
      </c>
      <c r="C519" s="281"/>
      <c r="D519" s="280" t="s">
        <v>1127</v>
      </c>
      <c r="E519" s="281"/>
      <c r="F519" s="280">
        <v>4002</v>
      </c>
      <c r="G519" s="280" t="str">
        <f>IFERROR( INDEX([3]!_PIDS[DESCRIPTION],  MATCH(_INSTRUMENTS[[#This Row],[PID]],[3]!_PIDS[PID],0)), "&lt;ERROR&gt;")</f>
        <v>BOILER WATER AND STEAM</v>
      </c>
      <c r="H519" s="280" t="s">
        <v>2444</v>
      </c>
      <c r="I519" s="280" t="s">
        <v>2444</v>
      </c>
    </row>
    <row r="520" spans="1:9" hidden="1" x14ac:dyDescent="0.4">
      <c r="A520" s="280" t="s">
        <v>631</v>
      </c>
      <c r="B520" s="280" t="str">
        <f>IFERROR( INDEX([3]!_INSTRUMENT_TAGS[LDESC],  MATCH(_INSTRUMENTS[[#This Row],[TAG]],[3]!_INSTRUMENT_TAGS[TAG1],0)), "&lt;ERROR&gt;")</f>
        <v>HYDRAULICS UNIT 1, LEAKING POOL LIMIT SWITCH</v>
      </c>
      <c r="C520" s="281"/>
      <c r="D520" s="280" t="s">
        <v>1125</v>
      </c>
      <c r="E520" s="281"/>
      <c r="F520" s="280">
        <v>4009</v>
      </c>
      <c r="G520" s="280" t="str">
        <f>IFERROR( INDEX([3]!_PIDS[DESCRIPTION],  MATCH(_INSTRUMENTS[[#This Row],[PID]],[3]!_PIDS[PID],0)), "&lt;ERROR&gt;")</f>
        <v>FUEL RECEPTION</v>
      </c>
      <c r="H520" s="280" t="s">
        <v>2368</v>
      </c>
      <c r="I520" s="280" t="s">
        <v>2370</v>
      </c>
    </row>
    <row r="521" spans="1:9" hidden="1" x14ac:dyDescent="0.4">
      <c r="A521" s="280" t="s">
        <v>625</v>
      </c>
      <c r="B521" s="280" t="str">
        <f>IFERROR( INDEX([3]!_INSTRUMENT_TAGS[LDESC],  MATCH(_INSTRUMENTS[[#This Row],[TAG]],[3]!_INSTRUMENT_TAGS[TAG1],0)), "&lt;ERROR&gt;")</f>
        <v>HYDRAULICS UNIT 1, LOW OIL LEVEL ALARM</v>
      </c>
      <c r="C521" s="281"/>
      <c r="D521" s="280" t="s">
        <v>1125</v>
      </c>
      <c r="E521" s="281"/>
      <c r="F521" s="280">
        <v>4009</v>
      </c>
      <c r="G521" s="280" t="str">
        <f>IFERROR( INDEX([3]!_PIDS[DESCRIPTION],  MATCH(_INSTRUMENTS[[#This Row],[PID]],[3]!_PIDS[PID],0)), "&lt;ERROR&gt;")</f>
        <v>FUEL RECEPTION</v>
      </c>
      <c r="H521" s="280" t="s">
        <v>2368</v>
      </c>
      <c r="I521" s="280" t="s">
        <v>2370</v>
      </c>
    </row>
    <row r="522" spans="1:9" hidden="1" x14ac:dyDescent="0.4">
      <c r="A522" s="280" t="s">
        <v>636</v>
      </c>
      <c r="B522" s="280" t="str">
        <f>IFERROR( INDEX([3]!_INSTRUMENT_TAGS[LDESC],  MATCH(_INSTRUMENTS[[#This Row],[TAG]],[3]!_INSTRUMENT_TAGS[TAG1],0)), "&lt;ERROR&gt;")</f>
        <v>SCRAPER CONVEYOR 1 BED HEIGHT LEVEL SWITCH</v>
      </c>
      <c r="C522" s="281"/>
      <c r="D522" s="280" t="s">
        <v>1125</v>
      </c>
      <c r="E522" s="281"/>
      <c r="F522" s="280">
        <v>4009</v>
      </c>
      <c r="G522" s="280" t="str">
        <f>IFERROR( INDEX([3]!_PIDS[DESCRIPTION],  MATCH(_INSTRUMENTS[[#This Row],[PID]],[3]!_PIDS[PID],0)), "&lt;ERROR&gt;")</f>
        <v>FUEL RECEPTION</v>
      </c>
      <c r="H522" s="280" t="s">
        <v>2368</v>
      </c>
      <c r="I522" s="280" t="s">
        <v>2370</v>
      </c>
    </row>
    <row r="523" spans="1:9" hidden="1" x14ac:dyDescent="0.4">
      <c r="A523" s="280" t="s">
        <v>641</v>
      </c>
      <c r="B523" s="280" t="str">
        <f>IFERROR( INDEX([3]!_INSTRUMENT_TAGS[LDESC],  MATCH(_INSTRUMENTS[[#This Row],[TAG]],[3]!_INSTRUMENT_TAGS[TAG1],0)), "&lt;ERROR&gt;")</f>
        <v>UNLOADING STATION 3, BLOCK 3, BLOCKAGE GUARD</v>
      </c>
      <c r="C523" s="281"/>
      <c r="D523" s="280" t="s">
        <v>1125</v>
      </c>
      <c r="E523" s="281"/>
      <c r="F523" s="280">
        <v>4009</v>
      </c>
      <c r="G523" s="280" t="str">
        <f>IFERROR( INDEX([3]!_PIDS[DESCRIPTION],  MATCH(_INSTRUMENTS[[#This Row],[PID]],[3]!_PIDS[PID],0)), "&lt;ERROR&gt;")</f>
        <v>FUEL RECEPTION</v>
      </c>
      <c r="H523" s="280" t="s">
        <v>2368</v>
      </c>
      <c r="I523" s="280" t="s">
        <v>2370</v>
      </c>
    </row>
    <row r="524" spans="1:9" hidden="1" x14ac:dyDescent="0.4">
      <c r="A524" s="280" t="s">
        <v>620</v>
      </c>
      <c r="B524" s="280" t="str">
        <f>IFERROR( INDEX([3]!_INSTRUMENT_TAGS[LDESC],  MATCH(_INSTRUMENTS[[#This Row],[TAG]],[3]!_INSTRUMENT_TAGS[TAG1],0)), "&lt;ERROR&gt;")</f>
        <v>UNLOADING STATION 2, BLOCK 2, BLOCKAGE GUARD</v>
      </c>
      <c r="C524" s="281"/>
      <c r="D524" s="280" t="s">
        <v>1125</v>
      </c>
      <c r="E524" s="281"/>
      <c r="F524" s="280">
        <v>4009</v>
      </c>
      <c r="G524" s="280" t="str">
        <f>IFERROR( INDEX([3]!_PIDS[DESCRIPTION],  MATCH(_INSTRUMENTS[[#This Row],[PID]],[3]!_PIDS[PID],0)), "&lt;ERROR&gt;")</f>
        <v>FUEL RECEPTION</v>
      </c>
      <c r="H524" s="280" t="s">
        <v>2368</v>
      </c>
      <c r="I524" s="280" t="s">
        <v>2370</v>
      </c>
    </row>
    <row r="525" spans="1:9" hidden="1" x14ac:dyDescent="0.4">
      <c r="A525" s="280" t="s">
        <v>666</v>
      </c>
      <c r="B525" s="280" t="str">
        <f>IFERROR( INDEX([3]!_INSTRUMENT_TAGS[LDESC],  MATCH(_INSTRUMENTS[[#This Row],[TAG]],[3]!_INSTRUMENT_TAGS[TAG1],0)), "&lt;ERROR&gt;")</f>
        <v>UNLOADING STATION 1, BLOCK 1, BLOCKAGE GUARD</v>
      </c>
      <c r="C525" s="281"/>
      <c r="D525" s="280" t="s">
        <v>1125</v>
      </c>
      <c r="E525" s="281"/>
      <c r="F525" s="280">
        <v>4009</v>
      </c>
      <c r="G525" s="280" t="str">
        <f>IFERROR( INDEX([3]!_PIDS[DESCRIPTION],  MATCH(_INSTRUMENTS[[#This Row],[PID]],[3]!_PIDS[PID],0)), "&lt;ERROR&gt;")</f>
        <v>FUEL RECEPTION</v>
      </c>
      <c r="H525" s="280" t="s">
        <v>2368</v>
      </c>
      <c r="I525" s="280" t="s">
        <v>2370</v>
      </c>
    </row>
    <row r="526" spans="1:9" hidden="1" x14ac:dyDescent="0.4">
      <c r="A526" s="280" t="s">
        <v>647</v>
      </c>
      <c r="B526" s="280" t="str">
        <f>IFERROR( INDEX([3]!_INSTRUMENT_TAGS[LDESC],  MATCH(_INSTRUMENTS[[#This Row],[TAG]],[3]!_INSTRUMENT_TAGS[TAG1],0)), "&lt;ERROR&gt;")</f>
        <v>SCRAPER CONVEYOR 1, BLOCKAGE GUARD</v>
      </c>
      <c r="C526" s="281"/>
      <c r="D526" s="280" t="s">
        <v>1125</v>
      </c>
      <c r="E526" s="281"/>
      <c r="F526" s="280">
        <v>4009</v>
      </c>
      <c r="G526" s="280" t="str">
        <f>IFERROR( INDEX([3]!_PIDS[DESCRIPTION],  MATCH(_INSTRUMENTS[[#This Row],[PID]],[3]!_PIDS[PID],0)), "&lt;ERROR&gt;")</f>
        <v>FUEL RECEPTION</v>
      </c>
      <c r="H526" s="280" t="s">
        <v>2368</v>
      </c>
      <c r="I526" s="280" t="s">
        <v>2370</v>
      </c>
    </row>
    <row r="527" spans="1:9" hidden="1" x14ac:dyDescent="0.4">
      <c r="A527" s="280" t="s">
        <v>611</v>
      </c>
      <c r="B527" s="280" t="str">
        <f>IFERROR( INDEX([3]!_INSTRUMENT_TAGS[LDESC],  MATCH(_INSTRUMENTS[[#This Row],[TAG]],[3]!_INSTRUMENT_TAGS[TAG1],0)), "&lt;ERROR&gt;")</f>
        <v>SCRAPER CONVEYOR 2, TURNING POINT BLOCKAGE GU ARD</v>
      </c>
      <c r="C527" s="281"/>
      <c r="D527" s="280" t="s">
        <v>1125</v>
      </c>
      <c r="E527" s="281"/>
      <c r="F527" s="280">
        <v>4009</v>
      </c>
      <c r="G527" s="280" t="str">
        <f>IFERROR( INDEX([3]!_PIDS[DESCRIPTION],  MATCH(_INSTRUMENTS[[#This Row],[PID]],[3]!_PIDS[PID],0)), "&lt;ERROR&gt;")</f>
        <v>FUEL RECEPTION</v>
      </c>
      <c r="H527" s="280" t="s">
        <v>2368</v>
      </c>
      <c r="I527" s="280" t="s">
        <v>2370</v>
      </c>
    </row>
    <row r="528" spans="1:9" hidden="1" x14ac:dyDescent="0.4">
      <c r="A528" s="280" t="s">
        <v>628</v>
      </c>
      <c r="B528" s="280" t="str">
        <f>IFERROR( INDEX([3]!_INSTRUMENT_TAGS[LDESC],  MATCH(_INSTRUMENTS[[#This Row],[TAG]],[3]!_INSTRUMENT_TAGS[TAG1],0)), "&lt;ERROR&gt;")</f>
        <v>SCRAPER CONVEYOR 2, FUEL SILO SIDE BLOCKAGE GUARD</v>
      </c>
      <c r="C528" s="281"/>
      <c r="D528" s="280" t="s">
        <v>1125</v>
      </c>
      <c r="E528" s="281"/>
      <c r="F528" s="280">
        <v>4009</v>
      </c>
      <c r="G528" s="280" t="str">
        <f>IFERROR( INDEX([3]!_PIDS[DESCRIPTION],  MATCH(_INSTRUMENTS[[#This Row],[PID]],[3]!_PIDS[PID],0)), "&lt;ERROR&gt;")</f>
        <v>FUEL RECEPTION</v>
      </c>
      <c r="H528" s="280" t="s">
        <v>2368</v>
      </c>
      <c r="I528" s="280" t="s">
        <v>2370</v>
      </c>
    </row>
    <row r="529" spans="1:9" hidden="1" x14ac:dyDescent="0.4">
      <c r="A529" s="280" t="s">
        <v>779</v>
      </c>
      <c r="B529" s="280" t="str">
        <f>IFERROR( INDEX([3]!_INSTRUMENT_TAGS[LDESC],  MATCH(_INSTRUMENTS[[#This Row],[TAG]],[3]!_INSTRUMENT_TAGS[TAG1],0)), "&lt;ERROR&gt;")</f>
        <v>FUEL SILO DISCHARGE SCREW BLOCKAGE SWITCH</v>
      </c>
      <c r="C529" s="281"/>
      <c r="D529" s="280" t="s">
        <v>1125</v>
      </c>
      <c r="E529" s="281"/>
      <c r="F529" s="280">
        <v>4010</v>
      </c>
      <c r="G529" s="280" t="str">
        <f>IFERROR( INDEX([3]!_PIDS[DESCRIPTION],  MATCH(_INSTRUMENTS[[#This Row],[PID]],[3]!_PIDS[PID],0)), "&lt;ERROR&gt;")</f>
        <v>FUEL FEED</v>
      </c>
      <c r="H529" s="280" t="s">
        <v>2368</v>
      </c>
      <c r="I529" s="280" t="s">
        <v>2369</v>
      </c>
    </row>
    <row r="530" spans="1:9" hidden="1" x14ac:dyDescent="0.4">
      <c r="A530" s="280" t="s">
        <v>782</v>
      </c>
      <c r="B530" s="280" t="str">
        <f>IFERROR( INDEX([3]!_INSTRUMENT_TAGS[LDESC],  MATCH(_INSTRUMENTS[[#This Row],[TAG]],[3]!_INSTRUMENT_TAGS[TAG1],0)), "&lt;ERROR&gt;")</f>
        <v>FUEL SILO CROSS CONVEYOR BLOCKAGE SWITCH</v>
      </c>
      <c r="C530" s="281"/>
      <c r="D530" s="280" t="s">
        <v>1125</v>
      </c>
      <c r="E530" s="281"/>
      <c r="F530" s="280">
        <v>4010</v>
      </c>
      <c r="G530" s="280" t="str">
        <f>IFERROR( INDEX([3]!_PIDS[DESCRIPTION],  MATCH(_INSTRUMENTS[[#This Row],[PID]],[3]!_PIDS[PID],0)), "&lt;ERROR&gt;")</f>
        <v>FUEL FEED</v>
      </c>
      <c r="H530" s="280" t="s">
        <v>2368</v>
      </c>
      <c r="I530" s="280" t="s">
        <v>2369</v>
      </c>
    </row>
    <row r="531" spans="1:9" hidden="1" x14ac:dyDescent="0.4">
      <c r="A531" s="280" t="s">
        <v>784</v>
      </c>
      <c r="B531" s="280" t="str">
        <f>IFERROR( INDEX([3]!_INSTRUMENT_TAGS[LDESC],  MATCH(_INSTRUMENTS[[#This Row],[TAG]],[3]!_INSTRUMENT_TAGS[TAG1],0)), "&lt;ERROR&gt;")</f>
        <v>FUEL FEEDING SCREW 1 BLOCKAGE SWITCH</v>
      </c>
      <c r="C531" s="281"/>
      <c r="D531" s="280" t="s">
        <v>1125</v>
      </c>
      <c r="E531" s="281"/>
      <c r="F531" s="280">
        <v>4010</v>
      </c>
      <c r="G531" s="280" t="str">
        <f>IFERROR( INDEX([3]!_PIDS[DESCRIPTION],  MATCH(_INSTRUMENTS[[#This Row],[PID]],[3]!_PIDS[PID],0)), "&lt;ERROR&gt;")</f>
        <v>FUEL FEED</v>
      </c>
      <c r="H531" s="280" t="s">
        <v>2368</v>
      </c>
      <c r="I531" s="280" t="s">
        <v>2369</v>
      </c>
    </row>
    <row r="532" spans="1:9" hidden="1" x14ac:dyDescent="0.4">
      <c r="A532" s="280" t="s">
        <v>787</v>
      </c>
      <c r="B532" s="280" t="str">
        <f>IFERROR( INDEX([3]!_INSTRUMENT_TAGS[LDESC],  MATCH(_INSTRUMENTS[[#This Row],[TAG]],[3]!_INSTRUMENT_TAGS[TAG1],0)), "&lt;ERROR&gt;")</f>
        <v>FUEL FEEDING SCREW 2 BLOCKAGE SWITCH</v>
      </c>
      <c r="C532" s="281"/>
      <c r="D532" s="280" t="s">
        <v>1125</v>
      </c>
      <c r="E532" s="281"/>
      <c r="F532" s="280">
        <v>4010</v>
      </c>
      <c r="G532" s="280" t="str">
        <f>IFERROR( INDEX([3]!_PIDS[DESCRIPTION],  MATCH(_INSTRUMENTS[[#This Row],[PID]],[3]!_PIDS[PID],0)), "&lt;ERROR&gt;")</f>
        <v>FUEL FEED</v>
      </c>
      <c r="H532" s="280" t="s">
        <v>2368</v>
      </c>
      <c r="I532" s="280" t="s">
        <v>2369</v>
      </c>
    </row>
    <row r="533" spans="1:9" hidden="1" x14ac:dyDescent="0.4">
      <c r="A533" s="280" t="s">
        <v>1472</v>
      </c>
      <c r="B533" s="280" t="str">
        <f>IFERROR( INDEX([3]!_INSTRUMENT_TAGS[LDESC],  MATCH(_INSTRUMENTS[[#This Row],[TAG]],[3]!_INSTRUMENT_TAGS[TAG1],0)), "&lt;ERROR&gt;")</f>
        <v>LUBRICATION ALARM SCREW DISCHARGER</v>
      </c>
      <c r="C533" s="281"/>
      <c r="D533" s="280" t="s">
        <v>1125</v>
      </c>
      <c r="E533" s="281"/>
      <c r="F533" s="280">
        <v>4010</v>
      </c>
      <c r="G533" s="280" t="str">
        <f>IFERROR( INDEX([3]!_PIDS[DESCRIPTION],  MATCH(_INSTRUMENTS[[#This Row],[PID]],[3]!_PIDS[PID],0)), "&lt;ERROR&gt;")</f>
        <v>FUEL FEED</v>
      </c>
      <c r="H533" s="280" t="s">
        <v>2368</v>
      </c>
      <c r="I533" s="280" t="s">
        <v>2369</v>
      </c>
    </row>
    <row r="534" spans="1:9" hidden="1" x14ac:dyDescent="0.4">
      <c r="A534" s="280" t="s">
        <v>1178</v>
      </c>
      <c r="B534" s="280" t="str">
        <f>IFERROR( INDEX([3]!_INSTRUMENT_TAGS[LDESC],  MATCH(_INSTRUMENTS[[#This Row],[TAG]],[3]!_INSTRUMENT_TAGS[TAG1],0)), "&lt;ERROR&gt;")</f>
        <v>CHEMICAL TANK 1 LEVEL SWITCH</v>
      </c>
      <c r="C534" s="281"/>
      <c r="D534" s="280" t="s">
        <v>1125</v>
      </c>
      <c r="E534" s="281"/>
      <c r="F534" s="280">
        <v>4001</v>
      </c>
      <c r="G534" s="280" t="str">
        <f>IFERROR( INDEX([3]!_PIDS[DESCRIPTION],  MATCH(_INSTRUMENTS[[#This Row],[PID]],[3]!_PIDS[PID],0)), "&lt;ERROR&gt;")</f>
        <v>FEED WATER SYSTEM</v>
      </c>
      <c r="H534" s="280" t="s">
        <v>2368</v>
      </c>
      <c r="I534" s="280" t="s">
        <v>2369</v>
      </c>
    </row>
    <row r="535" spans="1:9" hidden="1" x14ac:dyDescent="0.4">
      <c r="A535" s="280" t="s">
        <v>1182</v>
      </c>
      <c r="B535" s="280" t="str">
        <f>IFERROR( INDEX([3]!_INSTRUMENT_TAGS[LDESC],  MATCH(_INSTRUMENTS[[#This Row],[TAG]],[3]!_INSTRUMENT_TAGS[TAG1],0)), "&lt;ERROR&gt;")</f>
        <v>CHEMICAL TANK 2 LEVEL SWITCH</v>
      </c>
      <c r="C535" s="281"/>
      <c r="D535" s="280" t="s">
        <v>1125</v>
      </c>
      <c r="E535" s="281"/>
      <c r="F535" s="280">
        <v>4001</v>
      </c>
      <c r="G535" s="280" t="str">
        <f>IFERROR( INDEX([3]!_PIDS[DESCRIPTION],  MATCH(_INSTRUMENTS[[#This Row],[PID]],[3]!_PIDS[PID],0)), "&lt;ERROR&gt;")</f>
        <v>FEED WATER SYSTEM</v>
      </c>
      <c r="H535" s="280" t="s">
        <v>2368</v>
      </c>
      <c r="I535" s="280" t="s">
        <v>2369</v>
      </c>
    </row>
    <row r="536" spans="1:9" hidden="1" x14ac:dyDescent="0.4">
      <c r="A536" s="280" t="s">
        <v>1018</v>
      </c>
      <c r="B536" s="280" t="str">
        <f>IFERROR( INDEX([3]!_INSTRUMENT_TAGS[LDESC],  MATCH(_INSTRUMENTS[[#This Row],[TAG]],[3]!_INSTRUMENT_TAGS[TAG1],0)), "&lt;ERROR&gt;")</f>
        <v>BOTTOM ASH CONTAINER LEVEL SWITCH</v>
      </c>
      <c r="C536" s="281"/>
      <c r="D536" s="280" t="s">
        <v>1125</v>
      </c>
      <c r="E536" s="281"/>
      <c r="F536" s="280">
        <v>4012</v>
      </c>
      <c r="G536" s="280" t="str">
        <f>IFERROR( INDEX([3]!_PIDS[DESCRIPTION],  MATCH(_INSTRUMENTS[[#This Row],[PID]],[3]!_PIDS[PID],0)), "&lt;ERROR&gt;")</f>
        <v>BOTTOM ASH AND SAND SYSTEM</v>
      </c>
      <c r="H536" s="280" t="s">
        <v>2368</v>
      </c>
      <c r="I536" s="280" t="s">
        <v>2369</v>
      </c>
    </row>
    <row r="537" spans="1:9" hidden="1" x14ac:dyDescent="0.4">
      <c r="A537" s="280" t="s">
        <v>1020</v>
      </c>
      <c r="B537" s="280" t="str">
        <f>IFERROR( INDEX([3]!_INSTRUMENT_TAGS[LDESC],  MATCH(_INSTRUMENTS[[#This Row],[TAG]],[3]!_INSTRUMENT_TAGS[TAG1],0)), "&lt;ERROR&gt;")</f>
        <v>BOTTOM ASH CONTAINER LEVEL SWITCH</v>
      </c>
      <c r="C537" s="281"/>
      <c r="D537" s="280" t="s">
        <v>1125</v>
      </c>
      <c r="E537" s="281"/>
      <c r="F537" s="280">
        <v>4012</v>
      </c>
      <c r="G537" s="280" t="str">
        <f>IFERROR( INDEX([3]!_PIDS[DESCRIPTION],  MATCH(_INSTRUMENTS[[#This Row],[PID]],[3]!_PIDS[PID],0)), "&lt;ERROR&gt;")</f>
        <v>BOTTOM ASH AND SAND SYSTEM</v>
      </c>
      <c r="H537" s="280" t="s">
        <v>2368</v>
      </c>
      <c r="I537" s="280" t="s">
        <v>2369</v>
      </c>
    </row>
    <row r="538" spans="1:9" hidden="1" x14ac:dyDescent="0.4">
      <c r="A538" s="280" t="s">
        <v>860</v>
      </c>
      <c r="B538" s="280" t="str">
        <f>IFERROR( INDEX([3]!_INSTRUMENT_TAGS[LDESC],  MATCH(_INSTRUMENTS[[#This Row],[TAG]],[3]!_INSTRUMENT_TAGS[TAG1],0)), "&lt;ERROR&gt;")</f>
        <v>FLY ASH CONTAINER LEVEL SWITCH</v>
      </c>
      <c r="C538" s="281"/>
      <c r="D538" s="280" t="s">
        <v>2447</v>
      </c>
      <c r="E538" s="281"/>
      <c r="F538" s="280">
        <v>4011</v>
      </c>
      <c r="G538" s="280" t="str">
        <f>IFERROR( INDEX([3]!_PIDS[DESCRIPTION],  MATCH(_INSTRUMENTS[[#This Row],[PID]],[3]!_PIDS[PID],0)), "&lt;ERROR&gt;")</f>
        <v>FLUE GAS CLEANING</v>
      </c>
      <c r="H538" s="280" t="s">
        <v>2368</v>
      </c>
      <c r="I538" s="280" t="s">
        <v>2369</v>
      </c>
    </row>
    <row r="539" spans="1:9" hidden="1" x14ac:dyDescent="0.4">
      <c r="A539" s="280" t="s">
        <v>112</v>
      </c>
      <c r="B539" s="280" t="str">
        <f>IFERROR( INDEX([3]!_INSTRUMENT_TAGS[LDESC],  MATCH(_INSTRUMENTS[[#This Row],[TAG]],[3]!_INSTRUMENT_TAGS[TAG1],0)), "&lt;ERROR&gt;")</f>
        <v>FEED WATER TANK LEVEL 1</v>
      </c>
      <c r="C539" s="281"/>
      <c r="D539" s="280" t="s">
        <v>1122</v>
      </c>
      <c r="E539" s="281"/>
      <c r="F539" s="280">
        <v>4001</v>
      </c>
      <c r="G539" s="280" t="str">
        <f>IFERROR( INDEX([3]!_PIDS[DESCRIPTION],  MATCH(_INSTRUMENTS[[#This Row],[PID]],[3]!_PIDS[PID],0)), "&lt;ERROR&gt;")</f>
        <v>FEED WATER SYSTEM</v>
      </c>
      <c r="H539" s="280" t="s">
        <v>2368</v>
      </c>
      <c r="I539" s="280" t="s">
        <v>2369</v>
      </c>
    </row>
    <row r="540" spans="1:9" hidden="1" x14ac:dyDescent="0.4">
      <c r="A540" s="280" t="s">
        <v>115</v>
      </c>
      <c r="B540" s="280" t="str">
        <f>IFERROR( INDEX([3]!_INSTRUMENT_TAGS[LDESC],  MATCH(_INSTRUMENTS[[#This Row],[TAG]],[3]!_INSTRUMENT_TAGS[TAG1],0)), "&lt;ERROR&gt;")</f>
        <v>FEED WATER TANK LEVEL 2</v>
      </c>
      <c r="C540" s="281"/>
      <c r="D540" s="280" t="s">
        <v>1122</v>
      </c>
      <c r="E540" s="281"/>
      <c r="F540" s="280">
        <v>4001</v>
      </c>
      <c r="G540" s="280" t="str">
        <f>IFERROR( INDEX([3]!_PIDS[DESCRIPTION],  MATCH(_INSTRUMENTS[[#This Row],[PID]],[3]!_PIDS[PID],0)), "&lt;ERROR&gt;")</f>
        <v>FEED WATER SYSTEM</v>
      </c>
      <c r="H540" s="280" t="s">
        <v>2368</v>
      </c>
      <c r="I540" s="280" t="s">
        <v>2369</v>
      </c>
    </row>
    <row r="541" spans="1:9" hidden="1" x14ac:dyDescent="0.4">
      <c r="A541" s="280" t="s">
        <v>391</v>
      </c>
      <c r="B541" s="280" t="str">
        <f>IFERROR( INDEX([3]!_INSTRUMENT_TAGS[LDESC],  MATCH(_INSTRUMENTS[[#This Row],[TAG]],[3]!_INSTRUMENT_TAGS[TAG1],0)), "&lt;ERROR&gt;")</f>
        <v>STEAM ACCUMULATOR LEVEL 1</v>
      </c>
      <c r="C541" s="281"/>
      <c r="D541" s="280" t="s">
        <v>1122</v>
      </c>
      <c r="E541" s="281"/>
      <c r="F541" s="280">
        <v>4006</v>
      </c>
      <c r="G541" s="280" t="str">
        <f>IFERROR( INDEX([3]!_PIDS[DESCRIPTION],  MATCH(_INSTRUMENTS[[#This Row],[PID]],[3]!_PIDS[PID],0)), "&lt;ERROR&gt;")</f>
        <v>STEAM ACCUMULATOR</v>
      </c>
      <c r="H541" s="280" t="s">
        <v>2368</v>
      </c>
      <c r="I541" s="280" t="s">
        <v>2369</v>
      </c>
    </row>
    <row r="542" spans="1:9" hidden="1" x14ac:dyDescent="0.4">
      <c r="A542" s="280" t="s">
        <v>384</v>
      </c>
      <c r="B542" s="280" t="str">
        <f>IFERROR( INDEX([3]!_INSTRUMENT_TAGS[LDESC],  MATCH(_INSTRUMENTS[[#This Row],[TAG]],[3]!_INSTRUMENT_TAGS[TAG1],0)), "&lt;ERROR&gt;")</f>
        <v>STEAM ACCUMULATOR LEVEL 2</v>
      </c>
      <c r="C542" s="281"/>
      <c r="D542" s="280" t="s">
        <v>1122</v>
      </c>
      <c r="E542" s="281"/>
      <c r="F542" s="280">
        <v>4006</v>
      </c>
      <c r="G542" s="280" t="str">
        <f>IFERROR( INDEX([3]!_PIDS[DESCRIPTION],  MATCH(_INSTRUMENTS[[#This Row],[PID]],[3]!_PIDS[PID],0)), "&lt;ERROR&gt;")</f>
        <v>STEAM ACCUMULATOR</v>
      </c>
      <c r="H542" s="280" t="s">
        <v>2368</v>
      </c>
      <c r="I542" s="280" t="s">
        <v>2369</v>
      </c>
    </row>
    <row r="543" spans="1:9" hidden="1" x14ac:dyDescent="0.4">
      <c r="A543" s="280" t="s">
        <v>1208</v>
      </c>
      <c r="B543" s="280" t="str">
        <f>IFERROR( INDEX([3]!_INSTRUMENT_TAGS[LDESC],  MATCH(_INSTRUMENTS[[#This Row],[TAG]],[3]!_INSTRUMENT_TAGS[TAG1],0)), "&lt;ERROR&gt;")</f>
        <v>STEAM DRUM LEVEL 1</v>
      </c>
      <c r="C543" s="281"/>
      <c r="D543" s="280" t="s">
        <v>1126</v>
      </c>
      <c r="E543" s="281"/>
      <c r="F543" s="280">
        <v>4002</v>
      </c>
      <c r="G543" s="280" t="str">
        <f>IFERROR( INDEX([3]!_PIDS[DESCRIPTION],  MATCH(_INSTRUMENTS[[#This Row],[PID]],[3]!_PIDS[PID],0)), "&lt;ERROR&gt;")</f>
        <v>BOILER WATER AND STEAM</v>
      </c>
      <c r="H543" s="280" t="s">
        <v>2368</v>
      </c>
      <c r="I543" s="280" t="s">
        <v>2369</v>
      </c>
    </row>
    <row r="544" spans="1:9" hidden="1" x14ac:dyDescent="0.4">
      <c r="A544" s="280" t="s">
        <v>1225</v>
      </c>
      <c r="B544" s="280" t="str">
        <f>IFERROR( INDEX([3]!_INSTRUMENT_TAGS[LDESC],  MATCH(_INSTRUMENTS[[#This Row],[TAG]],[3]!_INSTRUMENT_TAGS[TAG1],0)), "&lt;ERROR&gt;")</f>
        <v>STEAM DRUM LEVEL 2</v>
      </c>
      <c r="C544" s="281"/>
      <c r="D544" s="280" t="s">
        <v>1126</v>
      </c>
      <c r="E544" s="281"/>
      <c r="F544" s="280">
        <v>4002</v>
      </c>
      <c r="G544" s="280" t="str">
        <f>IFERROR( INDEX([3]!_PIDS[DESCRIPTION],  MATCH(_INSTRUMENTS[[#This Row],[PID]],[3]!_PIDS[PID],0)), "&lt;ERROR&gt;")</f>
        <v>BOILER WATER AND STEAM</v>
      </c>
      <c r="H544" s="280" t="s">
        <v>2444</v>
      </c>
      <c r="I544" s="280" t="s">
        <v>2444</v>
      </c>
    </row>
    <row r="545" spans="1:9" hidden="1" x14ac:dyDescent="0.4">
      <c r="A545" s="280" t="s">
        <v>1226</v>
      </c>
      <c r="B545" s="280" t="str">
        <f>IFERROR( INDEX([3]!_INSTRUMENT_TAGS[LDESC],  MATCH(_INSTRUMENTS[[#This Row],[TAG]],[3]!_INSTRUMENT_TAGS[TAG1],0)), "&lt;ERROR&gt;")</f>
        <v>STEAM DRUM LEVEL 3</v>
      </c>
      <c r="C545" s="281"/>
      <c r="D545" s="280" t="s">
        <v>1126</v>
      </c>
      <c r="E545" s="281"/>
      <c r="F545" s="280">
        <v>4002</v>
      </c>
      <c r="G545" s="280" t="str">
        <f>IFERROR( INDEX([3]!_PIDS[DESCRIPTION],  MATCH(_INSTRUMENTS[[#This Row],[PID]],[3]!_PIDS[PID],0)), "&lt;ERROR&gt;")</f>
        <v>BOILER WATER AND STEAM</v>
      </c>
      <c r="H545" s="280" t="s">
        <v>2444</v>
      </c>
      <c r="I545" s="280" t="s">
        <v>2444</v>
      </c>
    </row>
    <row r="546" spans="1:9" hidden="1" x14ac:dyDescent="0.4">
      <c r="A546" s="280" t="s">
        <v>1348</v>
      </c>
      <c r="B546" s="280" t="str">
        <f>IFERROR( INDEX([3]!_INSTRUMENT_TAGS[LDESC],  MATCH(_INSTRUMENTS[[#This Row],[TAG]],[3]!_INSTRUMENT_TAGS[TAG1],0)), "&lt;ERROR&gt;")</f>
        <v>UNLOADING STATION 1 LEVEL</v>
      </c>
      <c r="C546" s="281"/>
      <c r="D546" s="280" t="s">
        <v>1122</v>
      </c>
      <c r="E546" s="281"/>
      <c r="F546" s="280">
        <v>4009</v>
      </c>
      <c r="G546" s="280" t="str">
        <f>IFERROR( INDEX([3]!_PIDS[DESCRIPTION],  MATCH(_INSTRUMENTS[[#This Row],[PID]],[3]!_PIDS[PID],0)), "&lt;ERROR&gt;")</f>
        <v>FUEL RECEPTION</v>
      </c>
      <c r="H546" s="280" t="s">
        <v>2368</v>
      </c>
      <c r="I546" s="280" t="s">
        <v>2369</v>
      </c>
    </row>
    <row r="547" spans="1:9" hidden="1" x14ac:dyDescent="0.4">
      <c r="A547" s="280" t="s">
        <v>1349</v>
      </c>
      <c r="B547" s="280" t="str">
        <f>IFERROR( INDEX([3]!_INSTRUMENT_TAGS[LDESC],  MATCH(_INSTRUMENTS[[#This Row],[TAG]],[3]!_INSTRUMENT_TAGS[TAG1],0)), "&lt;ERROR&gt;")</f>
        <v>UNLOADING STATION 3 LEVEL</v>
      </c>
      <c r="C547" s="281"/>
      <c r="D547" s="280" t="s">
        <v>1122</v>
      </c>
      <c r="E547" s="281"/>
      <c r="F547" s="280">
        <v>4009</v>
      </c>
      <c r="G547" s="280" t="str">
        <f>IFERROR( INDEX([3]!_PIDS[DESCRIPTION],  MATCH(_INSTRUMENTS[[#This Row],[PID]],[3]!_PIDS[PID],0)), "&lt;ERROR&gt;")</f>
        <v>FUEL RECEPTION</v>
      </c>
      <c r="H547" s="280" t="s">
        <v>2368</v>
      </c>
      <c r="I547" s="280" t="s">
        <v>2369</v>
      </c>
    </row>
    <row r="548" spans="1:9" hidden="1" x14ac:dyDescent="0.4">
      <c r="A548" s="280" t="s">
        <v>1350</v>
      </c>
      <c r="B548" s="280" t="str">
        <f>IFERROR( INDEX([3]!_INSTRUMENT_TAGS[LDESC],  MATCH(_INSTRUMENTS[[#This Row],[TAG]],[3]!_INSTRUMENT_TAGS[TAG1],0)), "&lt;ERROR&gt;")</f>
        <v>UNLOADING STATION 2 LEVEL</v>
      </c>
      <c r="C548" s="281"/>
      <c r="D548" s="280" t="s">
        <v>1122</v>
      </c>
      <c r="E548" s="281"/>
      <c r="F548" s="280">
        <v>4009</v>
      </c>
      <c r="G548" s="280" t="str">
        <f>IFERROR( INDEX([3]!_PIDS[DESCRIPTION],  MATCH(_INSTRUMENTS[[#This Row],[PID]],[3]!_PIDS[PID],0)), "&lt;ERROR&gt;")</f>
        <v>FUEL RECEPTION</v>
      </c>
      <c r="H548" s="280" t="s">
        <v>2368</v>
      </c>
      <c r="I548" s="280" t="s">
        <v>2369</v>
      </c>
    </row>
    <row r="549" spans="1:9" hidden="1" x14ac:dyDescent="0.4">
      <c r="A549" s="280" t="s">
        <v>789</v>
      </c>
      <c r="B549" s="280" t="str">
        <f>IFERROR( INDEX([3]!_INSTRUMENT_TAGS[LDESC],  MATCH(_INSTRUMENTS[[#This Row],[TAG]],[3]!_INSTRUMENT_TAGS[TAG1],0)), "&lt;ERROR&gt;")</f>
        <v>FUEL SILO LEVEL RADAR 1</v>
      </c>
      <c r="C549" s="281"/>
      <c r="D549" s="280" t="s">
        <v>2446</v>
      </c>
      <c r="E549" s="281"/>
      <c r="F549" s="280">
        <v>4010</v>
      </c>
      <c r="G549" s="280" t="str">
        <f>IFERROR( INDEX([3]!_PIDS[DESCRIPTION],  MATCH(_INSTRUMENTS[[#This Row],[PID]],[3]!_PIDS[PID],0)), "&lt;ERROR&gt;")</f>
        <v>FUEL FEED</v>
      </c>
      <c r="H549" s="280" t="s">
        <v>2368</v>
      </c>
      <c r="I549" s="280" t="s">
        <v>2369</v>
      </c>
    </row>
    <row r="550" spans="1:9" hidden="1" x14ac:dyDescent="0.4">
      <c r="A550" s="280" t="s">
        <v>1441</v>
      </c>
      <c r="B550" s="280" t="str">
        <f>IFERROR( INDEX([3]!_INSTRUMENT_TAGS[LDESC],  MATCH(_INSTRUMENTS[[#This Row],[TAG]],[3]!_INSTRUMENT_TAGS[TAG1],0)), "&lt;ERROR&gt;")</f>
        <v>FUEL SILO LEVEL RADAR 2</v>
      </c>
      <c r="C550" s="281"/>
      <c r="D550" s="280" t="s">
        <v>2446</v>
      </c>
      <c r="E550" s="281"/>
      <c r="F550" s="280">
        <v>4010</v>
      </c>
      <c r="G550" s="280" t="str">
        <f>IFERROR( INDEX([3]!_PIDS[DESCRIPTION],  MATCH(_INSTRUMENTS[[#This Row],[PID]],[3]!_PIDS[PID],0)), "&lt;ERROR&gt;")</f>
        <v>FUEL FEED</v>
      </c>
      <c r="H550" s="280" t="s">
        <v>2368</v>
      </c>
      <c r="I550" s="280" t="s">
        <v>2369</v>
      </c>
    </row>
    <row r="551" spans="1:9" hidden="1" x14ac:dyDescent="0.4">
      <c r="A551" s="280" t="s">
        <v>790</v>
      </c>
      <c r="B551" s="280" t="str">
        <f>IFERROR( INDEX([3]!_INSTRUMENT_TAGS[LDESC],  MATCH(_INSTRUMENTS[[#This Row],[TAG]],[3]!_INSTRUMENT_TAGS[TAG1],0)), "&lt;ERROR&gt;")</f>
        <v>FUEL POCKET LEVEL</v>
      </c>
      <c r="C551" s="281"/>
      <c r="D551" s="280" t="s">
        <v>2446</v>
      </c>
      <c r="E551" s="281"/>
      <c r="F551" s="280">
        <v>4010</v>
      </c>
      <c r="G551" s="280" t="str">
        <f>IFERROR( INDEX([3]!_PIDS[DESCRIPTION],  MATCH(_INSTRUMENTS[[#This Row],[PID]],[3]!_PIDS[PID],0)), "&lt;ERROR&gt;")</f>
        <v>FUEL FEED</v>
      </c>
      <c r="H551" s="280" t="s">
        <v>2368</v>
      </c>
      <c r="I551" s="280" t="s">
        <v>2369</v>
      </c>
    </row>
    <row r="552" spans="1:9" hidden="1" x14ac:dyDescent="0.4">
      <c r="A552" s="280" t="s">
        <v>1021</v>
      </c>
      <c r="B552" s="280" t="str">
        <f>IFERROR( INDEX([3]!_INSTRUMENT_TAGS[LDESC],  MATCH(_INSTRUMENTS[[#This Row],[TAG]],[3]!_INSTRUMENT_TAGS[TAG1],0)), "&lt;ERROR&gt;")</f>
        <v>RECYCLED BED MATERIAL HOPPER LEVEL SWITCH</v>
      </c>
      <c r="C552" s="281"/>
      <c r="D552" s="280" t="s">
        <v>2445</v>
      </c>
      <c r="E552" s="281"/>
      <c r="F552" s="280">
        <v>4012</v>
      </c>
      <c r="G552" s="280" t="str">
        <f>IFERROR( INDEX([3]!_PIDS[DESCRIPTION],  MATCH(_INSTRUMENTS[[#This Row],[PID]],[3]!_PIDS[PID],0)), "&lt;ERROR&gt;")</f>
        <v>BOTTOM ASH AND SAND SYSTEM</v>
      </c>
      <c r="H552" s="280" t="s">
        <v>2368</v>
      </c>
      <c r="I552" s="280" t="s">
        <v>2369</v>
      </c>
    </row>
    <row r="553" spans="1:9" hidden="1" x14ac:dyDescent="0.4">
      <c r="A553" s="280" t="s">
        <v>1023</v>
      </c>
      <c r="B553" s="280" t="str">
        <f>IFERROR( INDEX([3]!_INSTRUMENT_TAGS[LDESC],  MATCH(_INSTRUMENTS[[#This Row],[TAG]],[3]!_INSTRUMENT_TAGS[TAG1],0)), "&lt;ERROR&gt;")</f>
        <v>SAND SILO LEVEL MEASUREMENT</v>
      </c>
      <c r="C553" s="281"/>
      <c r="D553" s="280" t="s">
        <v>1122</v>
      </c>
      <c r="E553" s="281"/>
      <c r="F553" s="280">
        <v>4012</v>
      </c>
      <c r="G553" s="280" t="str">
        <f>IFERROR( INDEX([3]!_PIDS[DESCRIPTION],  MATCH(_INSTRUMENTS[[#This Row],[PID]],[3]!_PIDS[PID],0)), "&lt;ERROR&gt;")</f>
        <v>BOTTOM ASH AND SAND SYSTEM</v>
      </c>
      <c r="H553" s="280" t="s">
        <v>2368</v>
      </c>
      <c r="I553" s="280" t="s">
        <v>2369</v>
      </c>
    </row>
    <row r="554" spans="1:9" hidden="1" x14ac:dyDescent="0.4">
      <c r="A554" s="280" t="s">
        <v>714</v>
      </c>
      <c r="B554" s="280" t="str">
        <f>IFERROR( INDEX([3]!_INSTRUMENT_TAGS[LDESC],  MATCH(_INSTRUMENTS[[#This Row],[TAG]],[3]!_INSTRUMENT_TAGS[TAG1],0)), "&lt;ERROR&gt;")</f>
        <v>HYDRAULICS UNIT 1, BLOCK 1, PRESSURE SWITCH</v>
      </c>
      <c r="C554" s="281"/>
      <c r="D554" s="280" t="s">
        <v>1125</v>
      </c>
      <c r="E554" s="281"/>
      <c r="F554" s="280">
        <v>4009</v>
      </c>
      <c r="G554" s="280" t="str">
        <f>IFERROR( INDEX([3]!_PIDS[DESCRIPTION],  MATCH(_INSTRUMENTS[[#This Row],[PID]],[3]!_PIDS[PID],0)), "&lt;ERROR&gt;")</f>
        <v>FUEL RECEPTION</v>
      </c>
      <c r="H554" s="280" t="s">
        <v>2368</v>
      </c>
      <c r="I554" s="280" t="s">
        <v>2370</v>
      </c>
    </row>
    <row r="555" spans="1:9" hidden="1" x14ac:dyDescent="0.4">
      <c r="A555" s="280" t="s">
        <v>716</v>
      </c>
      <c r="B555" s="280" t="str">
        <f>IFERROR( INDEX([3]!_INSTRUMENT_TAGS[LDESC],  MATCH(_INSTRUMENTS[[#This Row],[TAG]],[3]!_INSTRUMENT_TAGS[TAG1],0)), "&lt;ERROR&gt;")</f>
        <v>HYDRAULICS UNIT 1, BLOCK 2, PRESSURE SWITCH</v>
      </c>
      <c r="C555" s="281"/>
      <c r="D555" s="280" t="s">
        <v>1125</v>
      </c>
      <c r="E555" s="281"/>
      <c r="F555" s="280">
        <v>4009</v>
      </c>
      <c r="G555" s="280" t="str">
        <f>IFERROR( INDEX([3]!_PIDS[DESCRIPTION],  MATCH(_INSTRUMENTS[[#This Row],[PID]],[3]!_PIDS[PID],0)), "&lt;ERROR&gt;")</f>
        <v>FUEL RECEPTION</v>
      </c>
      <c r="H555" s="280" t="s">
        <v>2368</v>
      </c>
      <c r="I555" s="280" t="s">
        <v>2370</v>
      </c>
    </row>
    <row r="556" spans="1:9" hidden="1" x14ac:dyDescent="0.4">
      <c r="A556" s="280" t="s">
        <v>1347</v>
      </c>
      <c r="B556" s="280" t="str">
        <f>IFERROR( INDEX([3]!_INSTRUMENT_TAGS[LDESC],  MATCH(_INSTRUMENTS[[#This Row],[TAG]],[3]!_INSTRUMENT_TAGS[TAG1],0)), "&lt;ERROR&gt;")</f>
        <v>HYDRAULICS UNIT 1, BLOCK 3, PRESSURE SWITCH</v>
      </c>
      <c r="C556" s="281"/>
      <c r="D556" s="280" t="s">
        <v>1125</v>
      </c>
      <c r="E556" s="281"/>
      <c r="F556" s="280">
        <v>4009</v>
      </c>
      <c r="G556" s="280" t="str">
        <f>IFERROR( INDEX([3]!_PIDS[DESCRIPTION],  MATCH(_INSTRUMENTS[[#This Row],[PID]],[3]!_PIDS[PID],0)), "&lt;ERROR&gt;")</f>
        <v>FUEL RECEPTION</v>
      </c>
      <c r="H556" s="280" t="s">
        <v>2368</v>
      </c>
      <c r="I556" s="280" t="s">
        <v>2370</v>
      </c>
    </row>
    <row r="557" spans="1:9" hidden="1" x14ac:dyDescent="0.4">
      <c r="A557" s="280" t="s">
        <v>712</v>
      </c>
      <c r="B557" s="280" t="str">
        <f>IFERROR( INDEX([3]!_INSTRUMENT_TAGS[LDESC],  MATCH(_INSTRUMENTS[[#This Row],[TAG]],[3]!_INSTRUMENT_TAGS[TAG1],0)), "&lt;ERROR&gt;")</f>
        <v>HYDRAULIC OIL RETURN BLOCK 1 FILTER PRESSURE SWITCH</v>
      </c>
      <c r="C557" s="281"/>
      <c r="D557" s="280" t="s">
        <v>1125</v>
      </c>
      <c r="E557" s="281"/>
      <c r="F557" s="280">
        <v>4009</v>
      </c>
      <c r="G557" s="280" t="str">
        <f>IFERROR( INDEX([3]!_PIDS[DESCRIPTION],  MATCH(_INSTRUMENTS[[#This Row],[PID]],[3]!_PIDS[PID],0)), "&lt;ERROR&gt;")</f>
        <v>FUEL RECEPTION</v>
      </c>
      <c r="H557" s="280" t="s">
        <v>2368</v>
      </c>
      <c r="I557" s="280" t="s">
        <v>2370</v>
      </c>
    </row>
    <row r="558" spans="1:9" hidden="1" x14ac:dyDescent="0.4">
      <c r="A558" s="280" t="s">
        <v>1358</v>
      </c>
      <c r="B558" s="280" t="str">
        <f>IFERROR( INDEX([3]!_INSTRUMENT_TAGS[LDESC],  MATCH(_INSTRUMENTS[[#This Row],[TAG]],[3]!_INSTRUMENT_TAGS[TAG1],0)), "&lt;ERROR&gt;")</f>
        <v>HYDRAULIC OIL RETURN BLOCK 2 FILTER PRESSURE SWITCH</v>
      </c>
      <c r="C558" s="281"/>
      <c r="D558" s="280" t="s">
        <v>1125</v>
      </c>
      <c r="E558" s="281"/>
      <c r="F558" s="280">
        <v>4009</v>
      </c>
      <c r="G558" s="280" t="str">
        <f>IFERROR( INDEX([3]!_PIDS[DESCRIPTION],  MATCH(_INSTRUMENTS[[#This Row],[PID]],[3]!_PIDS[PID],0)), "&lt;ERROR&gt;")</f>
        <v>FUEL RECEPTION</v>
      </c>
      <c r="H558" s="280" t="s">
        <v>2368</v>
      </c>
      <c r="I558" s="280" t="s">
        <v>2370</v>
      </c>
    </row>
    <row r="559" spans="1:9" hidden="1" x14ac:dyDescent="0.4">
      <c r="A559" s="280" t="s">
        <v>1357</v>
      </c>
      <c r="B559" s="280" t="str">
        <f>IFERROR( INDEX([3]!_INSTRUMENT_TAGS[LDESC],  MATCH(_INSTRUMENTS[[#This Row],[TAG]],[3]!_INSTRUMENT_TAGS[TAG1],0)), "&lt;ERROR&gt;")</f>
        <v>HYDRAULIC OIL RETURN BLOCK 3 FILTER PRESSURE SWITCH</v>
      </c>
      <c r="C559" s="281"/>
      <c r="D559" s="280" t="s">
        <v>1125</v>
      </c>
      <c r="E559" s="281"/>
      <c r="F559" s="280">
        <v>4009</v>
      </c>
      <c r="G559" s="280" t="str">
        <f>IFERROR( INDEX([3]!_PIDS[DESCRIPTION],  MATCH(_INSTRUMENTS[[#This Row],[PID]],[3]!_PIDS[PID],0)), "&lt;ERROR&gt;")</f>
        <v>FUEL RECEPTION</v>
      </c>
      <c r="H559" s="280" t="s">
        <v>2368</v>
      </c>
      <c r="I559" s="280" t="s">
        <v>2370</v>
      </c>
    </row>
    <row r="560" spans="1:9" hidden="1" x14ac:dyDescent="0.4">
      <c r="A560" s="280" t="s">
        <v>166</v>
      </c>
      <c r="B560" s="280" t="str">
        <f>IFERROR( INDEX([3]!_INSTRUMENT_TAGS[LDESC],  MATCH(_INSTRUMENTS[[#This Row],[TAG]],[3]!_INSTRUMENT_TAGS[TAG1],0)), "&lt;ERROR&gt;")</f>
        <v>FEED WATER PUMP 1 PRESSURE SIDE PRESSURE</v>
      </c>
      <c r="C560" s="281"/>
      <c r="D560" s="280" t="s">
        <v>1122</v>
      </c>
      <c r="E560" s="281"/>
      <c r="F560" s="280">
        <v>4001</v>
      </c>
      <c r="G560" s="280" t="str">
        <f>IFERROR( INDEX([3]!_PIDS[DESCRIPTION],  MATCH(_INSTRUMENTS[[#This Row],[PID]],[3]!_PIDS[PID],0)), "&lt;ERROR&gt;")</f>
        <v>FEED WATER SYSTEM</v>
      </c>
      <c r="H560" s="280" t="s">
        <v>2368</v>
      </c>
      <c r="I560" s="280" t="s">
        <v>2369</v>
      </c>
    </row>
    <row r="561" spans="1:9" hidden="1" x14ac:dyDescent="0.4">
      <c r="A561" s="280" t="s">
        <v>153</v>
      </c>
      <c r="B561" s="280" t="str">
        <f>IFERROR( INDEX([3]!_INSTRUMENT_TAGS[LDESC],  MATCH(_INSTRUMENTS[[#This Row],[TAG]],[3]!_INSTRUMENT_TAGS[TAG1],0)), "&lt;ERROR&gt;")</f>
        <v>FEED WATER PUMP 2 PRESSURE SIDE PRESSURE</v>
      </c>
      <c r="C561" s="281"/>
      <c r="D561" s="280" t="s">
        <v>1122</v>
      </c>
      <c r="E561" s="281"/>
      <c r="F561" s="280">
        <v>4001</v>
      </c>
      <c r="G561" s="280" t="str">
        <f>IFERROR( INDEX([3]!_PIDS[DESCRIPTION],  MATCH(_INSTRUMENTS[[#This Row],[PID]],[3]!_PIDS[PID],0)), "&lt;ERROR&gt;")</f>
        <v>FEED WATER SYSTEM</v>
      </c>
      <c r="H561" s="280" t="s">
        <v>2368</v>
      </c>
      <c r="I561" s="280" t="s">
        <v>2369</v>
      </c>
    </row>
    <row r="562" spans="1:9" hidden="1" x14ac:dyDescent="0.4">
      <c r="A562" s="280" t="s">
        <v>147</v>
      </c>
      <c r="B562" s="280" t="str">
        <f>IFERROR( INDEX([3]!_INSTRUMENT_TAGS[LDESC],  MATCH(_INSTRUMENTS[[#This Row],[TAG]],[3]!_INSTRUMENT_TAGS[TAG1],0)), "&lt;ERROR&gt;")</f>
        <v>FEED WATER PRESSURE BEFORE VALVE</v>
      </c>
      <c r="C562" s="281"/>
      <c r="D562" s="280" t="s">
        <v>1122</v>
      </c>
      <c r="E562" s="281"/>
      <c r="F562" s="280">
        <v>4001</v>
      </c>
      <c r="G562" s="280" t="str">
        <f>IFERROR( INDEX([3]!_PIDS[DESCRIPTION],  MATCH(_INSTRUMENTS[[#This Row],[PID]],[3]!_PIDS[PID],0)), "&lt;ERROR&gt;")</f>
        <v>FEED WATER SYSTEM</v>
      </c>
      <c r="H562" s="280" t="s">
        <v>2368</v>
      </c>
      <c r="I562" s="280" t="s">
        <v>2369</v>
      </c>
    </row>
    <row r="563" spans="1:9" hidden="1" x14ac:dyDescent="0.4">
      <c r="A563" s="280" t="s">
        <v>118</v>
      </c>
      <c r="B563" s="280" t="str">
        <f>IFERROR( INDEX([3]!_INSTRUMENT_TAGS[LDESC],  MATCH(_INSTRUMENTS[[#This Row],[TAG]],[3]!_INSTRUMENT_TAGS[TAG1],0)), "&lt;ERROR&gt;")</f>
        <v>FEED WATER PRESSURE AFTER VALVE</v>
      </c>
      <c r="C563" s="281"/>
      <c r="D563" s="280" t="s">
        <v>1122</v>
      </c>
      <c r="E563" s="281"/>
      <c r="F563" s="280">
        <v>4001</v>
      </c>
      <c r="G563" s="280" t="str">
        <f>IFERROR( INDEX([3]!_PIDS[DESCRIPTION],  MATCH(_INSTRUMENTS[[#This Row],[PID]],[3]!_PIDS[PID],0)), "&lt;ERROR&gt;")</f>
        <v>FEED WATER SYSTEM</v>
      </c>
      <c r="H563" s="280" t="s">
        <v>2368</v>
      </c>
      <c r="I563" s="280" t="s">
        <v>2369</v>
      </c>
    </row>
    <row r="564" spans="1:9" hidden="1" x14ac:dyDescent="0.4">
      <c r="A564" s="280" t="s">
        <v>158</v>
      </c>
      <c r="B564" s="280" t="str">
        <f>IFERROR( INDEX([3]!_INSTRUMENT_TAGS[LDESC],  MATCH(_INSTRUMENTS[[#This Row],[TAG]],[3]!_INSTRUMENT_TAGS[TAG1],0)), "&lt;ERROR&gt;")</f>
        <v>FW SUCTION LINE STRAINER PRESSURE DIFF.</v>
      </c>
      <c r="C564" s="281"/>
      <c r="D564" s="280" t="s">
        <v>1122</v>
      </c>
      <c r="E564" s="281"/>
      <c r="F564" s="280">
        <v>4001</v>
      </c>
      <c r="G564" s="280" t="str">
        <f>IFERROR( INDEX([3]!_PIDS[DESCRIPTION],  MATCH(_INSTRUMENTS[[#This Row],[PID]],[3]!_PIDS[PID],0)), "&lt;ERROR&gt;")</f>
        <v>FEED WATER SYSTEM</v>
      </c>
      <c r="H564" s="280" t="s">
        <v>2368</v>
      </c>
      <c r="I564" s="280" t="s">
        <v>2369</v>
      </c>
    </row>
    <row r="565" spans="1:9" hidden="1" x14ac:dyDescent="0.4">
      <c r="A565" s="280" t="s">
        <v>163</v>
      </c>
      <c r="B565" s="280" t="str">
        <f>IFERROR( INDEX([3]!_INSTRUMENT_TAGS[LDESC],  MATCH(_INSTRUMENTS[[#This Row],[TAG]],[3]!_INSTRUMENT_TAGS[TAG1],0)), "&lt;ERROR&gt;")</f>
        <v>FW SUCTION LINE STRAINER PRESSURE DIFF.</v>
      </c>
      <c r="C565" s="281"/>
      <c r="D565" s="280" t="s">
        <v>1122</v>
      </c>
      <c r="E565" s="281"/>
      <c r="F565" s="280">
        <v>4001</v>
      </c>
      <c r="G565" s="280" t="str">
        <f>IFERROR( INDEX([3]!_PIDS[DESCRIPTION],  MATCH(_INSTRUMENTS[[#This Row],[PID]],[3]!_PIDS[PID],0)), "&lt;ERROR&gt;")</f>
        <v>FEED WATER SYSTEM</v>
      </c>
      <c r="H565" s="280" t="s">
        <v>2368</v>
      </c>
      <c r="I565" s="280" t="s">
        <v>2369</v>
      </c>
    </row>
    <row r="566" spans="1:9" hidden="1" x14ac:dyDescent="0.4">
      <c r="A566" s="280" t="s">
        <v>1025</v>
      </c>
      <c r="B566" s="280" t="str">
        <f>IFERROR( INDEX([3]!_INSTRUMENT_TAGS[LDESC],  MATCH(_INSTRUMENTS[[#This Row],[TAG]],[3]!_INSTRUMENT_TAGS[TAG1],0)), "&lt;ERROR&gt;")</f>
        <v>COOLING WATER PRESSURE BEFORE PUMP</v>
      </c>
      <c r="C566" s="281"/>
      <c r="D566" s="280" t="s">
        <v>1122</v>
      </c>
      <c r="E566" s="281"/>
      <c r="F566" s="280">
        <v>4012</v>
      </c>
      <c r="G566" s="280" t="str">
        <f>IFERROR( INDEX([3]!_PIDS[DESCRIPTION],  MATCH(_INSTRUMENTS[[#This Row],[PID]],[3]!_PIDS[PID],0)), "&lt;ERROR&gt;")</f>
        <v>BOTTOM ASH AND SAND SYSTEM</v>
      </c>
      <c r="H566" s="280" t="s">
        <v>2368</v>
      </c>
      <c r="I566" s="280" t="s">
        <v>2369</v>
      </c>
    </row>
    <row r="567" spans="1:9" hidden="1" x14ac:dyDescent="0.4">
      <c r="A567" s="280" t="s">
        <v>107</v>
      </c>
      <c r="B567" s="280" t="str">
        <f>IFERROR( INDEX([3]!_INSTRUMENT_TAGS[LDESC],  MATCH(_INSTRUMENTS[[#This Row],[TAG]],[3]!_INSTRUMENT_TAGS[TAG1],0)), "&lt;ERROR&gt;")</f>
        <v>FEED WATER TANK PRESSURE</v>
      </c>
      <c r="C567" s="281"/>
      <c r="D567" s="280" t="s">
        <v>1122</v>
      </c>
      <c r="E567" s="281"/>
      <c r="F567" s="280">
        <v>4001</v>
      </c>
      <c r="G567" s="280" t="str">
        <f>IFERROR( INDEX([3]!_PIDS[DESCRIPTION],  MATCH(_INSTRUMENTS[[#This Row],[PID]],[3]!_PIDS[PID],0)), "&lt;ERROR&gt;")</f>
        <v>FEED WATER SYSTEM</v>
      </c>
      <c r="H567" s="280" t="s">
        <v>2368</v>
      </c>
      <c r="I567" s="280" t="s">
        <v>2369</v>
      </c>
    </row>
    <row r="568" spans="1:9" hidden="1" x14ac:dyDescent="0.4">
      <c r="A568" s="280" t="s">
        <v>206</v>
      </c>
      <c r="B568" s="280" t="str">
        <f>IFERROR( INDEX([3]!_INSTRUMENT_TAGS[LDESC],  MATCH(_INSTRUMENTS[[#This Row],[TAG]],[3]!_INSTRUMENT_TAGS[TAG1],0)), "&lt;ERROR&gt;")</f>
        <v>STEAM DRUM PRESSURE 1</v>
      </c>
      <c r="C568" s="281"/>
      <c r="D568" s="280" t="s">
        <v>1126</v>
      </c>
      <c r="E568" s="281"/>
      <c r="F568" s="280">
        <v>4002</v>
      </c>
      <c r="G568" s="280" t="str">
        <f>IFERROR( INDEX([3]!_PIDS[DESCRIPTION],  MATCH(_INSTRUMENTS[[#This Row],[PID]],[3]!_PIDS[PID],0)), "&lt;ERROR&gt;")</f>
        <v>BOILER WATER AND STEAM</v>
      </c>
      <c r="H568" s="280" t="s">
        <v>2444</v>
      </c>
      <c r="I568" s="280" t="s">
        <v>2444</v>
      </c>
    </row>
    <row r="569" spans="1:9" hidden="1" x14ac:dyDescent="0.4">
      <c r="A569" s="280" t="s">
        <v>198</v>
      </c>
      <c r="B569" s="280" t="str">
        <f>IFERROR( INDEX([3]!_INSTRUMENT_TAGS[LDESC],  MATCH(_INSTRUMENTS[[#This Row],[TAG]],[3]!_INSTRUMENT_TAGS[TAG1],0)), "&lt;ERROR&gt;")</f>
        <v>STEAM DRUM PRESSURE 2</v>
      </c>
      <c r="C569" s="281"/>
      <c r="D569" s="280" t="s">
        <v>1126</v>
      </c>
      <c r="E569" s="281"/>
      <c r="F569" s="280">
        <v>4002</v>
      </c>
      <c r="G569" s="280" t="str">
        <f>IFERROR( INDEX([3]!_PIDS[DESCRIPTION],  MATCH(_INSTRUMENTS[[#This Row],[PID]],[3]!_PIDS[PID],0)), "&lt;ERROR&gt;")</f>
        <v>BOILER WATER AND STEAM</v>
      </c>
      <c r="H569" s="280" t="s">
        <v>2444</v>
      </c>
      <c r="I569" s="280" t="s">
        <v>2444</v>
      </c>
    </row>
    <row r="570" spans="1:9" hidden="1" x14ac:dyDescent="0.4">
      <c r="A570" s="280" t="s">
        <v>382</v>
      </c>
      <c r="B570" s="280" t="str">
        <f>IFERROR( INDEX([3]!_INSTRUMENT_TAGS[LDESC],  MATCH(_INSTRUMENTS[[#This Row],[TAG]],[3]!_INSTRUMENT_TAGS[TAG1],0)), "&lt;ERROR&gt;")</f>
        <v>MAIN STEAM PRESSURE</v>
      </c>
      <c r="C570" s="281"/>
      <c r="D570" s="280" t="s">
        <v>1122</v>
      </c>
      <c r="E570" s="281"/>
      <c r="F570" s="280">
        <v>4006</v>
      </c>
      <c r="G570" s="280" t="str">
        <f>IFERROR( INDEX([3]!_PIDS[DESCRIPTION],  MATCH(_INSTRUMENTS[[#This Row],[PID]],[3]!_PIDS[PID],0)), "&lt;ERROR&gt;")</f>
        <v>STEAM ACCUMULATOR</v>
      </c>
      <c r="H570" s="280" t="s">
        <v>2368</v>
      </c>
      <c r="I570" s="280" t="s">
        <v>2369</v>
      </c>
    </row>
    <row r="571" spans="1:9" hidden="1" x14ac:dyDescent="0.4">
      <c r="A571" s="280" t="s">
        <v>368</v>
      </c>
      <c r="B571" s="280" t="str">
        <f>IFERROR( INDEX([3]!_INSTRUMENT_TAGS[LDESC],  MATCH(_INSTRUMENTS[[#This Row],[TAG]],[3]!_INSTRUMENT_TAGS[TAG1],0)), "&lt;ERROR&gt;")</f>
        <v>STEAM OUTLET PRESSURE FROM ACCUMULATOR</v>
      </c>
      <c r="C571" s="281"/>
      <c r="D571" s="280" t="s">
        <v>1126</v>
      </c>
      <c r="E571" s="281"/>
      <c r="F571" s="280">
        <v>4006</v>
      </c>
      <c r="G571" s="280" t="str">
        <f>IFERROR( INDEX([3]!_PIDS[DESCRIPTION],  MATCH(_INSTRUMENTS[[#This Row],[PID]],[3]!_PIDS[PID],0)), "&lt;ERROR&gt;")</f>
        <v>STEAM ACCUMULATOR</v>
      </c>
      <c r="H571" s="280" t="s">
        <v>2444</v>
      </c>
      <c r="I571" s="280" t="s">
        <v>2444</v>
      </c>
    </row>
    <row r="572" spans="1:9" hidden="1" x14ac:dyDescent="0.4">
      <c r="A572" s="280" t="s">
        <v>371</v>
      </c>
      <c r="B572" s="280" t="str">
        <f>IFERROR( INDEX([3]!_INSTRUMENT_TAGS[LDESC],  MATCH(_INSTRUMENTS[[#This Row],[TAG]],[3]!_INSTRUMENT_TAGS[TAG1],0)), "&lt;ERROR&gt;")</f>
        <v>ACCUMULATOR PRESSURE</v>
      </c>
      <c r="C572" s="281"/>
      <c r="D572" s="280" t="s">
        <v>1122</v>
      </c>
      <c r="E572" s="281"/>
      <c r="F572" s="280">
        <v>4006</v>
      </c>
      <c r="G572" s="280" t="str">
        <f>IFERROR( INDEX([3]!_PIDS[DESCRIPTION],  MATCH(_INSTRUMENTS[[#This Row],[PID]],[3]!_PIDS[PID],0)), "&lt;ERROR&gt;")</f>
        <v>STEAM ACCUMULATOR</v>
      </c>
      <c r="H572" s="280" t="s">
        <v>2368</v>
      </c>
      <c r="I572" s="280" t="s">
        <v>2369</v>
      </c>
    </row>
    <row r="573" spans="1:9" hidden="1" x14ac:dyDescent="0.4">
      <c r="A573" s="280" t="s">
        <v>388</v>
      </c>
      <c r="B573" s="280" t="str">
        <f>IFERROR( INDEX([3]!_INSTRUMENT_TAGS[LDESC],  MATCH(_INSTRUMENTS[[#This Row],[TAG]],[3]!_INSTRUMENT_TAGS[TAG1],0)), "&lt;ERROR&gt;")</f>
        <v>ACCUMULATOR PRESSURE</v>
      </c>
      <c r="C573" s="281"/>
      <c r="D573" s="280" t="s">
        <v>1122</v>
      </c>
      <c r="E573" s="281"/>
      <c r="F573" s="280">
        <v>4006</v>
      </c>
      <c r="G573" s="280" t="str">
        <f>IFERROR( INDEX([3]!_PIDS[DESCRIPTION],  MATCH(_INSTRUMENTS[[#This Row],[PID]],[3]!_PIDS[PID],0)), "&lt;ERROR&gt;")</f>
        <v>STEAM ACCUMULATOR</v>
      </c>
      <c r="H573" s="280" t="s">
        <v>2368</v>
      </c>
      <c r="I573" s="280" t="s">
        <v>2369</v>
      </c>
    </row>
    <row r="574" spans="1:9" hidden="1" x14ac:dyDescent="0.4">
      <c r="A574" s="280" t="s">
        <v>423</v>
      </c>
      <c r="B574" s="280" t="str">
        <f>IFERROR( INDEX([3]!_INSTRUMENT_TAGS[LDESC],  MATCH(_INSTRUMENTS[[#This Row],[TAG]],[3]!_INSTRUMENT_TAGS[TAG1],0)), "&lt;ERROR&gt;")</f>
        <v>PRIMARY AIR PRESSURE</v>
      </c>
      <c r="C574" s="281"/>
      <c r="D574" s="280" t="s">
        <v>1126</v>
      </c>
      <c r="E574" s="281"/>
      <c r="F574" s="280">
        <v>4008</v>
      </c>
      <c r="G574" s="280" t="str">
        <f>IFERROR( INDEX([3]!_PIDS[DESCRIPTION],  MATCH(_INSTRUMENTS[[#This Row],[PID]],[3]!_PIDS[PID],0)), "&lt;ERROR&gt;")</f>
        <v>BOILER AIR AND FLUE GAS</v>
      </c>
      <c r="H574" s="280" t="s">
        <v>2444</v>
      </c>
      <c r="I574" s="280" t="s">
        <v>2444</v>
      </c>
    </row>
    <row r="575" spans="1:9" hidden="1" x14ac:dyDescent="0.4">
      <c r="A575" s="280" t="s">
        <v>438</v>
      </c>
      <c r="B575" s="280" t="str">
        <f>IFERROR( INDEX([3]!_INSTRUMENT_TAGS[LDESC],  MATCH(_INSTRUMENTS[[#This Row],[TAG]],[3]!_INSTRUMENT_TAGS[TAG1],0)), "&lt;ERROR&gt;")</f>
        <v>SECONDARY AIR PRESSURE</v>
      </c>
      <c r="C575" s="281"/>
      <c r="D575" s="280" t="s">
        <v>1126</v>
      </c>
      <c r="E575" s="281"/>
      <c r="F575" s="280">
        <v>4008</v>
      </c>
      <c r="G575" s="280" t="str">
        <f>IFERROR( INDEX([3]!_PIDS[DESCRIPTION],  MATCH(_INSTRUMENTS[[#This Row],[PID]],[3]!_PIDS[PID],0)), "&lt;ERROR&gt;")</f>
        <v>BOILER AIR AND FLUE GAS</v>
      </c>
      <c r="H575" s="280" t="s">
        <v>2444</v>
      </c>
      <c r="I575" s="280" t="s">
        <v>2444</v>
      </c>
    </row>
    <row r="576" spans="1:9" hidden="1" x14ac:dyDescent="0.4">
      <c r="A576" s="280" t="s">
        <v>441</v>
      </c>
      <c r="B576" s="280" t="str">
        <f>IFERROR( INDEX([3]!_INSTRUMENT_TAGS[LDESC],  MATCH(_INSTRUMENTS[[#This Row],[TAG]],[3]!_INSTRUMENT_TAGS[TAG1],0)), "&lt;ERROR&gt;")</f>
        <v>INSTRUMENT AIR PRESSURE AFTER DRYER</v>
      </c>
      <c r="C576" s="281"/>
      <c r="D576" s="280" t="s">
        <v>1122</v>
      </c>
      <c r="E576" s="281"/>
      <c r="F576" s="280">
        <v>4014</v>
      </c>
      <c r="G576" s="280" t="str">
        <f>IFERROR( INDEX([3]!_PIDS[DESCRIPTION],  MATCH(_INSTRUMENTS[[#This Row],[PID]],[3]!_PIDS[PID],0)), "&lt;ERROR&gt;")</f>
        <v>COMPRESSED AIR AND WATER DISTRIBUTION</v>
      </c>
      <c r="H576" s="280" t="s">
        <v>2368</v>
      </c>
      <c r="I576" s="280" t="s">
        <v>2369</v>
      </c>
    </row>
    <row r="577" spans="1:9" hidden="1" x14ac:dyDescent="0.4">
      <c r="A577" s="280" t="s">
        <v>450</v>
      </c>
      <c r="B577" s="280" t="str">
        <f>IFERROR( INDEX([3]!_INSTRUMENT_TAGS[LDESC],  MATCH(_INSTRUMENTS[[#This Row],[TAG]],[3]!_INSTRUMENT_TAGS[TAG1],0)), "&lt;ERROR&gt;")</f>
        <v>SECONDARY AIR PRESSURE INNER BACK WALL</v>
      </c>
      <c r="C577" s="281"/>
      <c r="D577" s="280" t="s">
        <v>1122</v>
      </c>
      <c r="E577" s="281"/>
      <c r="F577" s="280">
        <v>4008</v>
      </c>
      <c r="G577" s="280" t="str">
        <f>IFERROR( INDEX([3]!_PIDS[DESCRIPTION],  MATCH(_INSTRUMENTS[[#This Row],[PID]],[3]!_PIDS[PID],0)), "&lt;ERROR&gt;")</f>
        <v>BOILER AIR AND FLUE GAS</v>
      </c>
      <c r="H577" s="280" t="s">
        <v>2368</v>
      </c>
      <c r="I577" s="280" t="s">
        <v>2369</v>
      </c>
    </row>
    <row r="578" spans="1:9" hidden="1" x14ac:dyDescent="0.4">
      <c r="A578" s="280" t="s">
        <v>431</v>
      </c>
      <c r="B578" s="280" t="str">
        <f>IFERROR( INDEX([3]!_INSTRUMENT_TAGS[LDESC],  MATCH(_INSTRUMENTS[[#This Row],[TAG]],[3]!_INSTRUMENT_TAGS[TAG1],0)), "&lt;ERROR&gt;")</f>
        <v>BOILER UPPER PART PRESSURE 1</v>
      </c>
      <c r="C578" s="281"/>
      <c r="D578" s="280" t="s">
        <v>1126</v>
      </c>
      <c r="E578" s="281"/>
      <c r="F578" s="280">
        <v>4008</v>
      </c>
      <c r="G578" s="280" t="str">
        <f>IFERROR( INDEX([3]!_PIDS[DESCRIPTION],  MATCH(_INSTRUMENTS[[#This Row],[PID]],[3]!_PIDS[PID],0)), "&lt;ERROR&gt;")</f>
        <v>BOILER AIR AND FLUE GAS</v>
      </c>
      <c r="H578" s="280" t="s">
        <v>2444</v>
      </c>
      <c r="I578" s="280" t="s">
        <v>2444</v>
      </c>
    </row>
    <row r="579" spans="1:9" hidden="1" x14ac:dyDescent="0.4">
      <c r="A579" s="280" t="s">
        <v>475</v>
      </c>
      <c r="B579" s="280" t="str">
        <f>IFERROR( INDEX([3]!_INSTRUMENT_TAGS[LDESC],  MATCH(_INSTRUMENTS[[#This Row],[TAG]],[3]!_INSTRUMENT_TAGS[TAG1],0)), "&lt;ERROR&gt;")</f>
        <v>BOILER UPPER PART PRESSURE 2</v>
      </c>
      <c r="C579" s="281"/>
      <c r="D579" s="280" t="s">
        <v>1126</v>
      </c>
      <c r="E579" s="281"/>
      <c r="F579" s="280">
        <v>4008</v>
      </c>
      <c r="G579" s="280" t="str">
        <f>IFERROR( INDEX([3]!_PIDS[DESCRIPTION],  MATCH(_INSTRUMENTS[[#This Row],[PID]],[3]!_PIDS[PID],0)), "&lt;ERROR&gt;")</f>
        <v>BOILER AIR AND FLUE GAS</v>
      </c>
      <c r="H579" s="280" t="s">
        <v>2444</v>
      </c>
      <c r="I579" s="280" t="s">
        <v>2444</v>
      </c>
    </row>
    <row r="580" spans="1:9" hidden="1" x14ac:dyDescent="0.4">
      <c r="A580" s="280" t="s">
        <v>493</v>
      </c>
      <c r="B580" s="280" t="str">
        <f>IFERROR( INDEX([3]!_INSTRUMENT_TAGS[LDESC],  MATCH(_INSTRUMENTS[[#This Row],[TAG]],[3]!_INSTRUMENT_TAGS[TAG1],0)), "&lt;ERROR&gt;")</f>
        <v>BOILER UPPER PART PRESSURE</v>
      </c>
      <c r="C580" s="281"/>
      <c r="D580" s="280" t="s">
        <v>1126</v>
      </c>
      <c r="E580" s="281"/>
      <c r="F580" s="280">
        <v>4008</v>
      </c>
      <c r="G580" s="280" t="str">
        <f>IFERROR( INDEX([3]!_PIDS[DESCRIPTION],  MATCH(_INSTRUMENTS[[#This Row],[PID]],[3]!_PIDS[PID],0)), "&lt;ERROR&gt;")</f>
        <v>BOILER AIR AND FLUE GAS</v>
      </c>
      <c r="H580" s="280" t="s">
        <v>2444</v>
      </c>
      <c r="I580" s="280" t="s">
        <v>2444</v>
      </c>
    </row>
    <row r="581" spans="1:9" hidden="1" x14ac:dyDescent="0.4">
      <c r="A581" s="280" t="s">
        <v>1310</v>
      </c>
      <c r="B581" s="280" t="str">
        <f>IFERROR( INDEX([3]!_INSTRUMENT_TAGS[LDESC],  MATCH(_INSTRUMENTS[[#This Row],[TAG]],[3]!_INSTRUMENT_TAGS[TAG1],0)), "&lt;ERROR&gt;")</f>
        <v>TERTIARY AIR PRESSURE RIGHT WALL</v>
      </c>
      <c r="C581" s="281"/>
      <c r="D581" s="280" t="s">
        <v>1122</v>
      </c>
      <c r="E581" s="281"/>
      <c r="F581" s="280">
        <v>4008</v>
      </c>
      <c r="G581" s="280" t="str">
        <f>IFERROR( INDEX([3]!_PIDS[DESCRIPTION],  MATCH(_INSTRUMENTS[[#This Row],[PID]],[3]!_PIDS[PID],0)), "&lt;ERROR&gt;")</f>
        <v>BOILER AIR AND FLUE GAS</v>
      </c>
      <c r="H581" s="280" t="s">
        <v>2368</v>
      </c>
      <c r="I581" s="280" t="s">
        <v>2369</v>
      </c>
    </row>
    <row r="582" spans="1:9" hidden="1" x14ac:dyDescent="0.4">
      <c r="A582" s="280" t="s">
        <v>1312</v>
      </c>
      <c r="B582" s="280" t="str">
        <f>IFERROR( INDEX([3]!_INSTRUMENT_TAGS[LDESC],  MATCH(_INSTRUMENTS[[#This Row],[TAG]],[3]!_INSTRUMENT_TAGS[TAG1],0)), "&lt;ERROR&gt;")</f>
        <v>TERTIARY AIR PRESSURE LEFT WALL</v>
      </c>
      <c r="C582" s="281"/>
      <c r="D582" s="280" t="s">
        <v>1122</v>
      </c>
      <c r="E582" s="281"/>
      <c r="F582" s="280">
        <v>4008</v>
      </c>
      <c r="G582" s="280" t="str">
        <f>IFERROR( INDEX([3]!_PIDS[DESCRIPTION],  MATCH(_INSTRUMENTS[[#This Row],[PID]],[3]!_PIDS[PID],0)), "&lt;ERROR&gt;")</f>
        <v>BOILER AIR AND FLUE GAS</v>
      </c>
      <c r="H582" s="280" t="s">
        <v>2368</v>
      </c>
      <c r="I582" s="280" t="s">
        <v>2369</v>
      </c>
    </row>
    <row r="583" spans="1:9" hidden="1" x14ac:dyDescent="0.4">
      <c r="A583" s="280" t="s">
        <v>1306</v>
      </c>
      <c r="B583" s="280" t="str">
        <f>IFERROR( INDEX([3]!_INSTRUMENT_TAGS[LDESC],  MATCH(_INSTRUMENTS[[#This Row],[TAG]],[3]!_INSTRUMENT_TAGS[TAG1],0)), "&lt;ERROR&gt;")</f>
        <v>SECONDARY AIR PRESSURE OUTER FRONT WALL</v>
      </c>
      <c r="C583" s="281"/>
      <c r="D583" s="280" t="s">
        <v>1122</v>
      </c>
      <c r="E583" s="281"/>
      <c r="F583" s="280">
        <v>4008</v>
      </c>
      <c r="G583" s="280" t="str">
        <f>IFERROR( INDEX([3]!_PIDS[DESCRIPTION],  MATCH(_INSTRUMENTS[[#This Row],[PID]],[3]!_PIDS[PID],0)), "&lt;ERROR&gt;")</f>
        <v>BOILER AIR AND FLUE GAS</v>
      </c>
      <c r="H583" s="280" t="s">
        <v>2368</v>
      </c>
      <c r="I583" s="280" t="s">
        <v>2369</v>
      </c>
    </row>
    <row r="584" spans="1:9" hidden="1" x14ac:dyDescent="0.4">
      <c r="A584" s="280" t="s">
        <v>1274</v>
      </c>
      <c r="B584" s="280" t="str">
        <f>IFERROR( INDEX([3]!_INSTRUMENT_TAGS[LDESC],  MATCH(_INSTRUMENTS[[#This Row],[TAG]],[3]!_INSTRUMENT_TAGS[TAG1],0)), "&lt;ERROR&gt;")</f>
        <v>SECONDARY AIR PRESSURE INNER FRONT WALL</v>
      </c>
      <c r="C584" s="281"/>
      <c r="D584" s="280" t="s">
        <v>1122</v>
      </c>
      <c r="E584" s="281"/>
      <c r="F584" s="280">
        <v>4008</v>
      </c>
      <c r="G584" s="280" t="str">
        <f>IFERROR( INDEX([3]!_PIDS[DESCRIPTION],  MATCH(_INSTRUMENTS[[#This Row],[PID]],[3]!_PIDS[PID],0)), "&lt;ERROR&gt;")</f>
        <v>BOILER AIR AND FLUE GAS</v>
      </c>
      <c r="H584" s="280" t="s">
        <v>2368</v>
      </c>
      <c r="I584" s="280" t="s">
        <v>2369</v>
      </c>
    </row>
    <row r="585" spans="1:9" hidden="1" x14ac:dyDescent="0.4">
      <c r="A585" s="280" t="s">
        <v>1308</v>
      </c>
      <c r="B585" s="280" t="str">
        <f>IFERROR( INDEX([3]!_INSTRUMENT_TAGS[LDESC],  MATCH(_INSTRUMENTS[[#This Row],[TAG]],[3]!_INSTRUMENT_TAGS[TAG1],0)), "&lt;ERROR&gt;")</f>
        <v>SECONDARY AIR PRESSURE OUTER BACK WALL</v>
      </c>
      <c r="C585" s="281"/>
      <c r="D585" s="280" t="s">
        <v>1122</v>
      </c>
      <c r="E585" s="281"/>
      <c r="F585" s="280">
        <v>4008</v>
      </c>
      <c r="G585" s="280" t="str">
        <f>IFERROR( INDEX([3]!_PIDS[DESCRIPTION],  MATCH(_INSTRUMENTS[[#This Row],[PID]],[3]!_PIDS[PID],0)), "&lt;ERROR&gt;")</f>
        <v>BOILER AIR AND FLUE GAS</v>
      </c>
      <c r="H585" s="280" t="s">
        <v>2368</v>
      </c>
      <c r="I585" s="280" t="s">
        <v>2369</v>
      </c>
    </row>
    <row r="586" spans="1:9" hidden="1" x14ac:dyDescent="0.4">
      <c r="A586" s="280" t="s">
        <v>1087</v>
      </c>
      <c r="B586" s="280" t="str">
        <f>IFERROR( INDEX([3]!_INSTRUMENT_TAGS[LDESC],  MATCH(_INSTRUMENTS[[#This Row],[TAG]],[3]!_INSTRUMENT_TAGS[TAG1],0)), "&lt;ERROR&gt;")</f>
        <v>INSTRUMENT AIR PRESSURE</v>
      </c>
      <c r="C586" s="281"/>
      <c r="D586" s="280" t="s">
        <v>1122</v>
      </c>
      <c r="E586" s="281"/>
      <c r="F586" s="280">
        <v>4014</v>
      </c>
      <c r="G586" s="280" t="str">
        <f>IFERROR( INDEX([3]!_PIDS[DESCRIPTION],  MATCH(_INSTRUMENTS[[#This Row],[PID]],[3]!_PIDS[PID],0)), "&lt;ERROR&gt;")</f>
        <v>COMPRESSED AIR AND WATER DISTRIBUTION</v>
      </c>
      <c r="H586" s="280" t="s">
        <v>2368</v>
      </c>
      <c r="I586" s="280" t="s">
        <v>2369</v>
      </c>
    </row>
    <row r="587" spans="1:9" hidden="1" x14ac:dyDescent="0.4">
      <c r="A587" s="280" t="s">
        <v>458</v>
      </c>
      <c r="B587" s="280" t="str">
        <f>IFERROR( INDEX([3]!_INSTRUMENT_TAGS[LDESC],  MATCH(_INSTRUMENTS[[#This Row],[TAG]],[3]!_INSTRUMENT_TAGS[TAG1],0)), "&lt;ERROR&gt;")</f>
        <v>FLUE GAS PRESSURE AT THE OUTLET OF THE BOILER</v>
      </c>
      <c r="C587" s="281"/>
      <c r="D587" s="280" t="s">
        <v>1122</v>
      </c>
      <c r="E587" s="281"/>
      <c r="F587" s="280">
        <v>4008</v>
      </c>
      <c r="G587" s="280" t="str">
        <f>IFERROR( INDEX([3]!_PIDS[DESCRIPTION],  MATCH(_INSTRUMENTS[[#This Row],[PID]],[3]!_PIDS[PID],0)), "&lt;ERROR&gt;")</f>
        <v>BOILER AIR AND FLUE GAS</v>
      </c>
      <c r="H587" s="280" t="s">
        <v>2368</v>
      </c>
      <c r="I587" s="280" t="s">
        <v>2369</v>
      </c>
    </row>
    <row r="588" spans="1:9" hidden="1" x14ac:dyDescent="0.4">
      <c r="A588" s="280" t="s">
        <v>864</v>
      </c>
      <c r="B588" s="280" t="str">
        <f>IFERROR( INDEX([3]!_INSTRUMENT_TAGS[LDESC],  MATCH(_INSTRUMENTS[[#This Row],[TAG]],[3]!_INSTRUMENT_TAGS[TAG1],0)), "&lt;ERROR&gt;")</f>
        <v>ESP INLET PRESSURE TRANSMITTER</v>
      </c>
      <c r="C588" s="281"/>
      <c r="D588" s="280" t="s">
        <v>2445</v>
      </c>
      <c r="E588" s="281"/>
      <c r="F588" s="280">
        <v>4011</v>
      </c>
      <c r="G588" s="280" t="str">
        <f>IFERROR( INDEX([3]!_PIDS[DESCRIPTION],  MATCH(_INSTRUMENTS[[#This Row],[PID]],[3]!_PIDS[PID],0)), "&lt;ERROR&gt;")</f>
        <v>FLUE GAS CLEANING</v>
      </c>
      <c r="H588" s="280" t="s">
        <v>2368</v>
      </c>
      <c r="I588" s="280" t="s">
        <v>2369</v>
      </c>
    </row>
    <row r="589" spans="1:9" hidden="1" x14ac:dyDescent="0.4">
      <c r="A589" s="280" t="s">
        <v>868</v>
      </c>
      <c r="B589" s="280" t="str">
        <f>IFERROR( INDEX([3]!_INSTRUMENT_TAGS[LDESC],  MATCH(_INSTRUMENTS[[#This Row],[TAG]],[3]!_INSTRUMENT_TAGS[TAG1],0)), "&lt;ERROR&gt;")</f>
        <v>ESP OUTLET PRESSURE TRANSMITTER</v>
      </c>
      <c r="C589" s="281"/>
      <c r="D589" s="280" t="s">
        <v>2445</v>
      </c>
      <c r="E589" s="281"/>
      <c r="F589" s="280">
        <v>4011</v>
      </c>
      <c r="G589" s="280" t="str">
        <f>IFERROR( INDEX([3]!_PIDS[DESCRIPTION],  MATCH(_INSTRUMENTS[[#This Row],[PID]],[3]!_PIDS[PID],0)), "&lt;ERROR&gt;")</f>
        <v>FLUE GAS CLEANING</v>
      </c>
      <c r="H589" s="280" t="s">
        <v>2368</v>
      </c>
      <c r="I589" s="280" t="s">
        <v>2369</v>
      </c>
    </row>
    <row r="590" spans="1:9" hidden="1" x14ac:dyDescent="0.4">
      <c r="A590" s="280" t="s">
        <v>1027</v>
      </c>
      <c r="B590" s="280" t="str">
        <f>IFERROR( INDEX([3]!_INSTRUMENT_TAGS[LDESC],  MATCH(_INSTRUMENTS[[#This Row],[TAG]],[3]!_INSTRUMENT_TAGS[TAG1],0)), "&lt;ERROR&gt;")</f>
        <v>RECYCLED BED MATERIAL DAMPER PRESSURE SWITCH</v>
      </c>
      <c r="C590" s="281"/>
      <c r="D590" s="280" t="s">
        <v>2447</v>
      </c>
      <c r="E590" s="281"/>
      <c r="F590" s="280">
        <v>4012</v>
      </c>
      <c r="G590" s="280" t="str">
        <f>IFERROR( INDEX([3]!_PIDS[DESCRIPTION],  MATCH(_INSTRUMENTS[[#This Row],[PID]],[3]!_PIDS[PID],0)), "&lt;ERROR&gt;")</f>
        <v>BOTTOM ASH AND SAND SYSTEM</v>
      </c>
      <c r="H590" s="280" t="s">
        <v>2368</v>
      </c>
      <c r="I590" s="280" t="s">
        <v>2369</v>
      </c>
    </row>
    <row r="591" spans="1:9" hidden="1" x14ac:dyDescent="0.4">
      <c r="A591" s="280" t="s">
        <v>99</v>
      </c>
      <c r="B591" s="280" t="str">
        <f>IFERROR( INDEX([3]!_INSTRUMENT_TAGS[LDESC],  MATCH(_INSTRUMENTS[[#This Row],[TAG]],[3]!_INSTRUMENT_TAGS[TAG1],0)), "&lt;ERROR&gt;")</f>
        <v>CHEMICAL DOSING PUMP 1</v>
      </c>
      <c r="C591" s="281"/>
      <c r="D591" s="280" t="s">
        <v>1121</v>
      </c>
      <c r="E591" s="281"/>
      <c r="F591" s="280">
        <v>4001</v>
      </c>
      <c r="G591" s="280" t="str">
        <f>IFERROR( INDEX([3]!_PIDS[DESCRIPTION],  MATCH(_INSTRUMENTS[[#This Row],[PID]],[3]!_PIDS[PID],0)), "&lt;ERROR&gt;")</f>
        <v>FEED WATER SYSTEM</v>
      </c>
      <c r="H591" s="280" t="s">
        <v>2368</v>
      </c>
      <c r="I591" s="280" t="s">
        <v>2369</v>
      </c>
    </row>
    <row r="592" spans="1:9" hidden="1" x14ac:dyDescent="0.4">
      <c r="A592" s="280" t="s">
        <v>103</v>
      </c>
      <c r="B592" s="280" t="str">
        <f>IFERROR( INDEX([3]!_INSTRUMENT_TAGS[LDESC],  MATCH(_INSTRUMENTS[[#This Row],[TAG]],[3]!_INSTRUMENT_TAGS[TAG1],0)), "&lt;ERROR&gt;")</f>
        <v>CHEMICAL DOSING PUMP 2</v>
      </c>
      <c r="C592" s="281"/>
      <c r="D592" s="280" t="s">
        <v>1121</v>
      </c>
      <c r="E592" s="281"/>
      <c r="F592" s="280">
        <v>4001</v>
      </c>
      <c r="G592" s="280" t="str">
        <f>IFERROR( INDEX([3]!_PIDS[DESCRIPTION],  MATCH(_INSTRUMENTS[[#This Row],[PID]],[3]!_PIDS[PID],0)), "&lt;ERROR&gt;")</f>
        <v>FEED WATER SYSTEM</v>
      </c>
      <c r="H592" s="280" t="s">
        <v>2368</v>
      </c>
      <c r="I592" s="280" t="s">
        <v>2369</v>
      </c>
    </row>
    <row r="593" spans="1:9" hidden="1" x14ac:dyDescent="0.4">
      <c r="A593" s="280" t="s">
        <v>418</v>
      </c>
      <c r="B593" s="280" t="str">
        <f>IFERROR( INDEX([3]!_INSTRUMENT_TAGS[LDESC],  MATCH(_INSTRUMENTS[[#This Row],[TAG]],[3]!_INSTRUMENT_TAGS[TAG1],0)), "&lt;ERROR&gt;")</f>
        <v>CONDUCTIVITY MEASUREMENT FROM FEED WATER TANK</v>
      </c>
      <c r="C593" s="281"/>
      <c r="D593" s="280" t="s">
        <v>1122</v>
      </c>
      <c r="E593" s="281"/>
      <c r="F593" s="280">
        <v>4007</v>
      </c>
      <c r="G593" s="280" t="str">
        <f>IFERROR( INDEX([3]!_PIDS[DESCRIPTION],  MATCH(_INSTRUMENTS[[#This Row],[PID]],[3]!_PIDS[PID],0)), "&lt;ERROR&gt;")</f>
        <v>SAMPLING</v>
      </c>
      <c r="H593" s="280" t="s">
        <v>2368</v>
      </c>
      <c r="I593" s="280" t="s">
        <v>2369</v>
      </c>
    </row>
    <row r="594" spans="1:9" hidden="1" x14ac:dyDescent="0.4">
      <c r="A594" s="280" t="s">
        <v>408</v>
      </c>
      <c r="B594" s="280" t="str">
        <f>IFERROR( INDEX([3]!_INSTRUMENT_TAGS[LDESC],  MATCH(_INSTRUMENTS[[#This Row],[TAG]],[3]!_INSTRUMENT_TAGS[TAG1],0)), "&lt;ERROR&gt;")</f>
        <v>PH MEASUREMENT FROM FEED WATER TANK</v>
      </c>
      <c r="C594" s="281"/>
      <c r="D594" s="280" t="s">
        <v>1122</v>
      </c>
      <c r="E594" s="281"/>
      <c r="F594" s="280">
        <v>4007</v>
      </c>
      <c r="G594" s="280" t="str">
        <f>IFERROR( INDEX([3]!_PIDS[DESCRIPTION],  MATCH(_INSTRUMENTS[[#This Row],[PID]],[3]!_PIDS[PID],0)), "&lt;ERROR&gt;")</f>
        <v>SAMPLING</v>
      </c>
      <c r="H594" s="280" t="s">
        <v>2368</v>
      </c>
      <c r="I594" s="280" t="s">
        <v>2369</v>
      </c>
    </row>
    <row r="595" spans="1:9" hidden="1" x14ac:dyDescent="0.4">
      <c r="A595" s="280" t="s">
        <v>414</v>
      </c>
      <c r="B595" s="280" t="str">
        <f>IFERROR( INDEX([3]!_INSTRUMENT_TAGS[LDESC],  MATCH(_INSTRUMENTS[[#This Row],[TAG]],[3]!_INSTRUMENT_TAGS[TAG1],0)), "&lt;ERROR&gt;")</f>
        <v>CONDUCTIVITY MEASUREMENT FROM CONDENSATE</v>
      </c>
      <c r="C595" s="281"/>
      <c r="D595" s="280" t="s">
        <v>1122</v>
      </c>
      <c r="E595" s="281"/>
      <c r="F595" s="280">
        <v>4007</v>
      </c>
      <c r="G595" s="280" t="str">
        <f>IFERROR( INDEX([3]!_PIDS[DESCRIPTION],  MATCH(_INSTRUMENTS[[#This Row],[PID]],[3]!_PIDS[PID],0)), "&lt;ERROR&gt;")</f>
        <v>SAMPLING</v>
      </c>
      <c r="H595" s="280" t="s">
        <v>2368</v>
      </c>
      <c r="I595" s="280" t="s">
        <v>2369</v>
      </c>
    </row>
    <row r="596" spans="1:9" hidden="1" x14ac:dyDescent="0.4">
      <c r="A596" s="280" t="s">
        <v>420</v>
      </c>
      <c r="B596" s="280" t="str">
        <f>IFERROR( INDEX([3]!_INSTRUMENT_TAGS[LDESC],  MATCH(_INSTRUMENTS[[#This Row],[TAG]],[3]!_INSTRUMENT_TAGS[TAG1],0)), "&lt;ERROR&gt;")</f>
        <v>CONDUCTIVITY MEASUREMENT FROM BOILER WATER</v>
      </c>
      <c r="C596" s="281"/>
      <c r="D596" s="280" t="s">
        <v>1122</v>
      </c>
      <c r="E596" s="281"/>
      <c r="F596" s="280">
        <v>4007</v>
      </c>
      <c r="G596" s="280" t="str">
        <f>IFERROR( INDEX([3]!_PIDS[DESCRIPTION],  MATCH(_INSTRUMENTS[[#This Row],[PID]],[3]!_PIDS[PID],0)), "&lt;ERROR&gt;")</f>
        <v>SAMPLING</v>
      </c>
      <c r="H596" s="280" t="s">
        <v>2368</v>
      </c>
      <c r="I596" s="280" t="s">
        <v>2369</v>
      </c>
    </row>
    <row r="597" spans="1:9" hidden="1" x14ac:dyDescent="0.4">
      <c r="A597" s="280" t="s">
        <v>412</v>
      </c>
      <c r="B597" s="280" t="str">
        <f>IFERROR( INDEX([3]!_INSTRUMENT_TAGS[LDESC],  MATCH(_INSTRUMENTS[[#This Row],[TAG]],[3]!_INSTRUMENT_TAGS[TAG1],0)), "&lt;ERROR&gt;")</f>
        <v>CONDUCTIVITY MEASUREMENT FROM SATURATED STEAM</v>
      </c>
      <c r="C597" s="281"/>
      <c r="D597" s="280" t="s">
        <v>1122</v>
      </c>
      <c r="E597" s="281"/>
      <c r="F597" s="280">
        <v>4007</v>
      </c>
      <c r="G597" s="280" t="str">
        <f>IFERROR( INDEX([3]!_PIDS[DESCRIPTION],  MATCH(_INSTRUMENTS[[#This Row],[PID]],[3]!_PIDS[PID],0)), "&lt;ERROR&gt;")</f>
        <v>SAMPLING</v>
      </c>
      <c r="H597" s="280" t="s">
        <v>2368</v>
      </c>
      <c r="I597" s="280" t="s">
        <v>2369</v>
      </c>
    </row>
    <row r="598" spans="1:9" hidden="1" x14ac:dyDescent="0.4">
      <c r="A598" s="280" t="s">
        <v>410</v>
      </c>
      <c r="B598" s="280" t="str">
        <f>IFERROR( INDEX([3]!_INSTRUMENT_TAGS[LDESC],  MATCH(_INSTRUMENTS[[#This Row],[TAG]],[3]!_INSTRUMENT_TAGS[TAG1],0)), "&lt;ERROR&gt;")</f>
        <v>CONDUCTIVITY MEASUREMENT FROM MAIN STEAM</v>
      </c>
      <c r="C598" s="281"/>
      <c r="D598" s="280" t="s">
        <v>1122</v>
      </c>
      <c r="E598" s="281"/>
      <c r="F598" s="280">
        <v>4007</v>
      </c>
      <c r="G598" s="280" t="str">
        <f>IFERROR( INDEX([3]!_PIDS[DESCRIPTION],  MATCH(_INSTRUMENTS[[#This Row],[PID]],[3]!_PIDS[PID],0)), "&lt;ERROR&gt;")</f>
        <v>SAMPLING</v>
      </c>
      <c r="H598" s="280" t="s">
        <v>2368</v>
      </c>
      <c r="I598" s="280" t="s">
        <v>2369</v>
      </c>
    </row>
    <row r="599" spans="1:9" hidden="1" x14ac:dyDescent="0.4">
      <c r="A599" s="280" t="s">
        <v>416</v>
      </c>
      <c r="B599" s="280" t="str">
        <f>IFERROR( INDEX([3]!_INSTRUMENT_TAGS[LDESC],  MATCH(_INSTRUMENTS[[#This Row],[TAG]],[3]!_INSTRUMENT_TAGS[TAG1],0)), "&lt;ERROR&gt;")</f>
        <v>CONDUCTIVITY MEASUREMENT FROM FEED WATER LINE</v>
      </c>
      <c r="C599" s="281"/>
      <c r="D599" s="280" t="s">
        <v>1122</v>
      </c>
      <c r="E599" s="281"/>
      <c r="F599" s="280">
        <v>4007</v>
      </c>
      <c r="G599" s="280" t="str">
        <f>IFERROR( INDEX([3]!_PIDS[DESCRIPTION],  MATCH(_INSTRUMENTS[[#This Row],[PID]],[3]!_PIDS[PID],0)), "&lt;ERROR&gt;")</f>
        <v>SAMPLING</v>
      </c>
      <c r="H599" s="280" t="s">
        <v>2368</v>
      </c>
      <c r="I599" s="280" t="s">
        <v>2369</v>
      </c>
    </row>
    <row r="600" spans="1:9" hidden="1" x14ac:dyDescent="0.4">
      <c r="A600" s="280" t="s">
        <v>480</v>
      </c>
      <c r="B600" s="280" t="str">
        <f>IFERROR( INDEX([3]!_INSTRUMENT_TAGS[LDESC],  MATCH(_INSTRUMENTS[[#This Row],[TAG]],[3]!_INSTRUMENT_TAGS[TAG1],0)), "&lt;ERROR&gt;")</f>
        <v>FLUEGAS OXYGEN MEASUREMENT 1</v>
      </c>
      <c r="C600" s="281"/>
      <c r="D600" s="280" t="s">
        <v>1126</v>
      </c>
      <c r="E600" s="281"/>
      <c r="F600" s="280">
        <v>4008</v>
      </c>
      <c r="G600" s="280" t="str">
        <f>IFERROR( INDEX([3]!_PIDS[DESCRIPTION],  MATCH(_INSTRUMENTS[[#This Row],[PID]],[3]!_PIDS[PID],0)), "&lt;ERROR&gt;")</f>
        <v>BOILER AIR AND FLUE GAS</v>
      </c>
      <c r="H600" s="280" t="s">
        <v>2444</v>
      </c>
      <c r="I600" s="280" t="s">
        <v>2444</v>
      </c>
    </row>
    <row r="601" spans="1:9" hidden="1" x14ac:dyDescent="0.4">
      <c r="A601" s="280" t="s">
        <v>485</v>
      </c>
      <c r="B601" s="280" t="str">
        <f>IFERROR( INDEX([3]!_INSTRUMENT_TAGS[LDESC],  MATCH(_INSTRUMENTS[[#This Row],[TAG]],[3]!_INSTRUMENT_TAGS[TAG1],0)), "&lt;ERROR&gt;")</f>
        <v>FLUEGAS OXYGEN MEASUREMENT 2</v>
      </c>
      <c r="C601" s="281"/>
      <c r="D601" s="280" t="s">
        <v>1126</v>
      </c>
      <c r="E601" s="281"/>
      <c r="F601" s="280">
        <v>4008</v>
      </c>
      <c r="G601" s="280" t="str">
        <f>IFERROR( INDEX([3]!_PIDS[DESCRIPTION],  MATCH(_INSTRUMENTS[[#This Row],[PID]],[3]!_PIDS[PID],0)), "&lt;ERROR&gt;")</f>
        <v>BOILER AIR AND FLUE GAS</v>
      </c>
      <c r="H601" s="280" t="s">
        <v>2444</v>
      </c>
      <c r="I601" s="280" t="s">
        <v>2444</v>
      </c>
    </row>
    <row r="602" spans="1:9" hidden="1" x14ac:dyDescent="0.4">
      <c r="A602" s="280" t="s">
        <v>488</v>
      </c>
      <c r="B602" s="280" t="str">
        <f>IFERROR( INDEX([3]!_INSTRUMENT_TAGS[LDESC],  MATCH(_INSTRUMENTS[[#This Row],[TAG]],[3]!_INSTRUMENT_TAGS[TAG1],0)), "&lt;ERROR&gt;")</f>
        <v>FLUEGAS CO MEASUREMENT</v>
      </c>
      <c r="C602" s="281"/>
      <c r="D602" s="280" t="s">
        <v>1122</v>
      </c>
      <c r="E602" s="281"/>
      <c r="F602" s="280">
        <v>4008</v>
      </c>
      <c r="G602" s="280" t="str">
        <f>IFERROR( INDEX([3]!_PIDS[DESCRIPTION],  MATCH(_INSTRUMENTS[[#This Row],[PID]],[3]!_PIDS[PID],0)), "&lt;ERROR&gt;")</f>
        <v>BOILER AIR AND FLUE GAS</v>
      </c>
      <c r="H602" s="280" t="s">
        <v>2368</v>
      </c>
      <c r="I602" s="280" t="s">
        <v>2369</v>
      </c>
    </row>
    <row r="603" spans="1:9" hidden="1" x14ac:dyDescent="0.4">
      <c r="A603" s="280" t="s">
        <v>531</v>
      </c>
      <c r="B603" s="280" t="str">
        <f>IFERROR( INDEX([3]!_INSTRUMENT_TAGS[LDESC],  MATCH(_INSTRUMENTS[[#This Row],[TAG]],[3]!_INSTRUMENT_TAGS[TAG1],0)), "&lt;ERROR&gt;")</f>
        <v>BOILER ROOM GAS DETECTOR</v>
      </c>
      <c r="C603" s="281"/>
      <c r="D603" s="280" t="s">
        <v>1122</v>
      </c>
      <c r="E603" s="281"/>
      <c r="F603" s="280">
        <v>4008</v>
      </c>
      <c r="G603" s="280" t="str">
        <f>IFERROR( INDEX([3]!_PIDS[DESCRIPTION],  MATCH(_INSTRUMENTS[[#This Row],[PID]],[3]!_PIDS[PID],0)), "&lt;ERROR&gt;")</f>
        <v>BOILER AIR AND FLUE GAS</v>
      </c>
      <c r="H603" s="280" t="s">
        <v>2368</v>
      </c>
      <c r="I603" s="280" t="s">
        <v>2369</v>
      </c>
    </row>
    <row r="604" spans="1:9" hidden="1" x14ac:dyDescent="0.4">
      <c r="A604" s="280" t="s">
        <v>871</v>
      </c>
      <c r="B604" s="280" t="str">
        <f>IFERROR( INDEX([3]!_INSTRUMENT_TAGS[LDESC],  MATCH(_INSTRUMENTS[[#This Row],[TAG]],[3]!_INSTRUMENT_TAGS[TAG1],0)), "&lt;ERROR&gt;")</f>
        <v>OPACITY AFTER ESP</v>
      </c>
      <c r="C604" s="281"/>
      <c r="D604" s="280" t="s">
        <v>1122</v>
      </c>
      <c r="E604" s="281"/>
      <c r="F604" s="280">
        <v>4011</v>
      </c>
      <c r="G604" s="280" t="str">
        <f>IFERROR( INDEX([3]!_PIDS[DESCRIPTION],  MATCH(_INSTRUMENTS[[#This Row],[PID]],[3]!_PIDS[PID],0)), "&lt;ERROR&gt;")</f>
        <v>FLUE GAS CLEANING</v>
      </c>
      <c r="H604" s="280" t="s">
        <v>2368</v>
      </c>
      <c r="I604" s="280" t="s">
        <v>2369</v>
      </c>
    </row>
    <row r="605" spans="1:9" hidden="1" x14ac:dyDescent="0.4">
      <c r="A605" s="280" t="s">
        <v>558</v>
      </c>
      <c r="B605" s="280" t="str">
        <f>IFERROR( INDEX([3]!_INSTRUMENT_TAGS[LDESC],  MATCH(_INSTRUMENTS[[#This Row],[TAG]],[3]!_INSTRUMENT_TAGS[TAG1],0)), "&lt;ERROR&gt;")</f>
        <v>PRIMARY AIR FAN SAFETY INTERLOCK</v>
      </c>
      <c r="C605" s="281"/>
      <c r="D605" s="280" t="s">
        <v>1130</v>
      </c>
      <c r="E605" s="281"/>
      <c r="F605" s="280">
        <v>4008</v>
      </c>
      <c r="G605" s="280" t="str">
        <f>IFERROR( INDEX([3]!_PIDS[DESCRIPTION],  MATCH(_INSTRUMENTS[[#This Row],[PID]],[3]!_PIDS[PID],0)), "&lt;ERROR&gt;")</f>
        <v>BOILER AIR AND FLUE GAS</v>
      </c>
      <c r="H605" s="280" t="s">
        <v>2368</v>
      </c>
      <c r="I605" s="280" t="s">
        <v>2369</v>
      </c>
    </row>
    <row r="606" spans="1:9" hidden="1" x14ac:dyDescent="0.4">
      <c r="A606" s="280" t="s">
        <v>562</v>
      </c>
      <c r="B606" s="280" t="str">
        <f>IFERROR( INDEX([3]!_INSTRUMENT_TAGS[LDESC],  MATCH(_INSTRUMENTS[[#This Row],[TAG]],[3]!_INSTRUMENT_TAGS[TAG1],0)), "&lt;ERROR&gt;")</f>
        <v>SECONDARY AIR FAN SAFETY INTERLOCK</v>
      </c>
      <c r="C606" s="281"/>
      <c r="D606" s="280" t="s">
        <v>1130</v>
      </c>
      <c r="E606" s="281"/>
      <c r="F606" s="280">
        <v>4008</v>
      </c>
      <c r="G606" s="280" t="str">
        <f>IFERROR( INDEX([3]!_PIDS[DESCRIPTION],  MATCH(_INSTRUMENTS[[#This Row],[PID]],[3]!_PIDS[PID],0)), "&lt;ERROR&gt;")</f>
        <v>BOILER AIR AND FLUE GAS</v>
      </c>
      <c r="H606" s="280" t="s">
        <v>2368</v>
      </c>
      <c r="I606" s="280" t="s">
        <v>2369</v>
      </c>
    </row>
    <row r="607" spans="1:9" hidden="1" x14ac:dyDescent="0.4">
      <c r="A607" s="280" t="s">
        <v>972</v>
      </c>
      <c r="B607" s="280" t="str">
        <f>IFERROR( INDEX([3]!_INSTRUMENT_TAGS[LDESC],  MATCH(_INSTRUMENTS[[#This Row],[TAG]],[3]!_INSTRUMENT_TAGS[TAG1],0)), "&lt;ERROR&gt;")</f>
        <v>FLUE GAS FAN SAFETY INTERLOCK</v>
      </c>
      <c r="C607" s="281"/>
      <c r="D607" s="280" t="s">
        <v>1130</v>
      </c>
      <c r="E607" s="281"/>
      <c r="F607" s="280">
        <v>4011</v>
      </c>
      <c r="G607" s="280" t="str">
        <f>IFERROR( INDEX([3]!_PIDS[DESCRIPTION],  MATCH(_INSTRUMENTS[[#This Row],[PID]],[3]!_PIDS[PID],0)), "&lt;ERROR&gt;")</f>
        <v>FLUE GAS CLEANING</v>
      </c>
      <c r="H607" s="280" t="s">
        <v>2368</v>
      </c>
      <c r="I607" s="280" t="s">
        <v>2369</v>
      </c>
    </row>
    <row r="608" spans="1:9" hidden="1" x14ac:dyDescent="0.4">
      <c r="A608" s="280" t="s">
        <v>1363</v>
      </c>
      <c r="B608" s="280" t="str">
        <f>IFERROR( INDEX([3]!_INSTRUMENT_TAGS[LDESC],  MATCH(_INSTRUMENTS[[#This Row],[TAG]],[3]!_INSTRUMENT_TAGS[TAG1],0)), "&lt;ERROR&gt;")</f>
        <v>FUEL RECEPTION HYDRAULIC UNIT 1, PUMP 1 SAFETY INTERLOCK</v>
      </c>
      <c r="C608" s="281"/>
      <c r="D608" s="280" t="s">
        <v>1130</v>
      </c>
      <c r="E608" s="281"/>
      <c r="F608" s="280">
        <v>4009</v>
      </c>
      <c r="G608" s="280" t="str">
        <f>IFERROR( INDEX([3]!_PIDS[DESCRIPTION],  MATCH(_INSTRUMENTS[[#This Row],[PID]],[3]!_PIDS[PID],0)), "&lt;ERROR&gt;")</f>
        <v>FUEL RECEPTION</v>
      </c>
      <c r="H608" s="280" t="s">
        <v>2444</v>
      </c>
      <c r="I608" s="280" t="s">
        <v>2444</v>
      </c>
    </row>
    <row r="609" spans="1:9" hidden="1" x14ac:dyDescent="0.4">
      <c r="A609" s="280" t="s">
        <v>1366</v>
      </c>
      <c r="B609" s="280" t="str">
        <f>IFERROR( INDEX([3]!_INSTRUMENT_TAGS[LDESC],  MATCH(_INSTRUMENTS[[#This Row],[TAG]],[3]!_INSTRUMENT_TAGS[TAG1],0)), "&lt;ERROR&gt;")</f>
        <v>FUEL RECEPTION HYDRAULIC UNIT 1, PUMP 2 SAFETY INTERLOCK</v>
      </c>
      <c r="C609" s="281"/>
      <c r="D609" s="280" t="s">
        <v>1130</v>
      </c>
      <c r="E609" s="281"/>
      <c r="F609" s="280">
        <v>4009</v>
      </c>
      <c r="G609" s="280" t="str">
        <f>IFERROR( INDEX([3]!_PIDS[DESCRIPTION],  MATCH(_INSTRUMENTS[[#This Row],[PID]],[3]!_PIDS[PID],0)), "&lt;ERROR&gt;")</f>
        <v>FUEL RECEPTION</v>
      </c>
      <c r="H609" s="280" t="s">
        <v>2444</v>
      </c>
      <c r="I609" s="280" t="s">
        <v>2444</v>
      </c>
    </row>
    <row r="610" spans="1:9" hidden="1" x14ac:dyDescent="0.4">
      <c r="A610" s="280" t="s">
        <v>1369</v>
      </c>
      <c r="B610" s="280" t="str">
        <f>IFERROR( INDEX([3]!_INSTRUMENT_TAGS[LDESC],  MATCH(_INSTRUMENTS[[#This Row],[TAG]],[3]!_INSTRUMENT_TAGS[TAG1],0)), "&lt;ERROR&gt;")</f>
        <v>FUEL RECEPTION HYDRAULIC UNIT 1, PUMP 3 SAFETY INTERLOCK</v>
      </c>
      <c r="C610" s="281"/>
      <c r="D610" s="280" t="s">
        <v>1130</v>
      </c>
      <c r="E610" s="281"/>
      <c r="F610" s="280">
        <v>4009</v>
      </c>
      <c r="G610" s="280" t="str">
        <f>IFERROR( INDEX([3]!_PIDS[DESCRIPTION],  MATCH(_INSTRUMENTS[[#This Row],[PID]],[3]!_PIDS[PID],0)), "&lt;ERROR&gt;")</f>
        <v>FUEL RECEPTION</v>
      </c>
      <c r="H610" s="280" t="s">
        <v>2444</v>
      </c>
      <c r="I610" s="280" t="s">
        <v>2444</v>
      </c>
    </row>
    <row r="611" spans="1:9" hidden="1" x14ac:dyDescent="0.4">
      <c r="A611" s="280" t="s">
        <v>1379</v>
      </c>
      <c r="B611" s="280" t="str">
        <f>IFERROR( INDEX([3]!_INSTRUMENT_TAGS[LDESC],  MATCH(_INSTRUMENTS[[#This Row],[TAG]],[3]!_INSTRUMENT_TAGS[TAG1],0)), "&lt;ERROR&gt;")</f>
        <v>SCRAPER CONVEYOR 1 SAFETY INTERLOCK</v>
      </c>
      <c r="C611" s="281"/>
      <c r="D611" s="280" t="s">
        <v>1130</v>
      </c>
      <c r="E611" s="281"/>
      <c r="F611" s="280">
        <v>4009</v>
      </c>
      <c r="G611" s="280" t="str">
        <f>IFERROR( INDEX([3]!_PIDS[DESCRIPTION],  MATCH(_INSTRUMENTS[[#This Row],[PID]],[3]!_PIDS[PID],0)), "&lt;ERROR&gt;")</f>
        <v>FUEL RECEPTION</v>
      </c>
      <c r="H611" s="280" t="s">
        <v>2444</v>
      </c>
      <c r="I611" s="280" t="s">
        <v>2444</v>
      </c>
    </row>
    <row r="612" spans="1:9" hidden="1" x14ac:dyDescent="0.4">
      <c r="A612" s="280" t="s">
        <v>1397</v>
      </c>
      <c r="B612" s="280" t="str">
        <f>IFERROR( INDEX([3]!_INSTRUMENT_TAGS[LDESC],  MATCH(_INSTRUMENTS[[#This Row],[TAG]],[3]!_INSTRUMENT_TAGS[TAG1],0)), "&lt;ERROR&gt;")</f>
        <v>BELT CONVEYOR SAFETY INTERLOCK</v>
      </c>
      <c r="C612" s="281"/>
      <c r="D612" s="280" t="s">
        <v>1130</v>
      </c>
      <c r="E612" s="281"/>
      <c r="F612" s="280">
        <v>4009</v>
      </c>
      <c r="G612" s="280" t="str">
        <f>IFERROR( INDEX([3]!_PIDS[DESCRIPTION],  MATCH(_INSTRUMENTS[[#This Row],[PID]],[3]!_PIDS[PID],0)), "&lt;ERROR&gt;")</f>
        <v>FUEL RECEPTION</v>
      </c>
      <c r="H612" s="280" t="s">
        <v>2444</v>
      </c>
      <c r="I612" s="280" t="s">
        <v>2444</v>
      </c>
    </row>
    <row r="613" spans="1:9" hidden="1" x14ac:dyDescent="0.4">
      <c r="A613" s="280" t="s">
        <v>1419</v>
      </c>
      <c r="B613" s="280" t="str">
        <f>IFERROR( INDEX([3]!_INSTRUMENT_TAGS[LDESC],  MATCH(_INSTRUMENTS[[#This Row],[TAG]],[3]!_INSTRUMENT_TAGS[TAG1],0)), "&lt;ERROR&gt;")</f>
        <v>SCRAPER CONVEYOR 2 SAFETY INTERLOCK</v>
      </c>
      <c r="C613" s="281"/>
      <c r="D613" s="280" t="s">
        <v>1130</v>
      </c>
      <c r="E613" s="281"/>
      <c r="F613" s="280">
        <v>4009</v>
      </c>
      <c r="G613" s="280" t="str">
        <f>IFERROR( INDEX([3]!_PIDS[DESCRIPTION],  MATCH(_INSTRUMENTS[[#This Row],[PID]],[3]!_PIDS[PID],0)), "&lt;ERROR&gt;")</f>
        <v>FUEL RECEPTION</v>
      </c>
      <c r="H613" s="280" t="s">
        <v>2444</v>
      </c>
      <c r="I613" s="280" t="s">
        <v>2444</v>
      </c>
    </row>
    <row r="614" spans="1:9" hidden="1" x14ac:dyDescent="0.4">
      <c r="A614" s="280" t="s">
        <v>1410</v>
      </c>
      <c r="B614" s="280" t="str">
        <f>IFERROR( INDEX([3]!_INSTRUMENT_TAGS[LDESC],  MATCH(_INSTRUMENTS[[#This Row],[TAG]],[3]!_INSTRUMENT_TAGS[TAG1],0)), "&lt;ERROR&gt;")</f>
        <v>DISC SCREEN DRIVE 1 SAFETY INTERLOCK</v>
      </c>
      <c r="C614" s="281"/>
      <c r="D614" s="280" t="s">
        <v>1130</v>
      </c>
      <c r="E614" s="281"/>
      <c r="F614" s="280">
        <v>4009</v>
      </c>
      <c r="G614" s="280" t="str">
        <f>IFERROR( INDEX([3]!_PIDS[DESCRIPTION],  MATCH(_INSTRUMENTS[[#This Row],[PID]],[3]!_PIDS[PID],0)), "&lt;ERROR&gt;")</f>
        <v>FUEL RECEPTION</v>
      </c>
      <c r="H614" s="280" t="s">
        <v>2444</v>
      </c>
      <c r="I614" s="280" t="s">
        <v>2444</v>
      </c>
    </row>
    <row r="615" spans="1:9" hidden="1" x14ac:dyDescent="0.4">
      <c r="A615" s="280" t="s">
        <v>1414</v>
      </c>
      <c r="B615" s="280" t="str">
        <f>IFERROR( INDEX([3]!_INSTRUMENT_TAGS[LDESC],  MATCH(_INSTRUMENTS[[#This Row],[TAG]],[3]!_INSTRUMENT_TAGS[TAG1],0)), "&lt;ERROR&gt;")</f>
        <v>DISC SCREEN DRIVE 2 SAFETY INTERLOCK</v>
      </c>
      <c r="C615" s="281"/>
      <c r="D615" s="280" t="s">
        <v>1130</v>
      </c>
      <c r="E615" s="281"/>
      <c r="F615" s="280">
        <v>4009</v>
      </c>
      <c r="G615" s="280" t="str">
        <f>IFERROR( INDEX([3]!_PIDS[DESCRIPTION],  MATCH(_INSTRUMENTS[[#This Row],[PID]],[3]!_PIDS[PID],0)), "&lt;ERROR&gt;")</f>
        <v>FUEL RECEPTION</v>
      </c>
      <c r="H615" s="280" t="s">
        <v>2444</v>
      </c>
      <c r="I615" s="280" t="s">
        <v>2444</v>
      </c>
    </row>
    <row r="616" spans="1:9" hidden="1" x14ac:dyDescent="0.4">
      <c r="A616" s="280" t="s">
        <v>793</v>
      </c>
      <c r="B616" s="280" t="str">
        <f>IFERROR( INDEX([3]!_INSTRUMENT_TAGS[LDESC],  MATCH(_INSTRUMENTS[[#This Row],[TAG]],[3]!_INSTRUMENT_TAGS[TAG1],0)), "&lt;ERROR&gt;")</f>
        <v>FUEL SILO CROSS CONVEYOR ROTATION GUARD</v>
      </c>
      <c r="C616" s="281"/>
      <c r="D616" s="280" t="s">
        <v>1125</v>
      </c>
      <c r="E616" s="281"/>
      <c r="F616" s="280">
        <v>4010</v>
      </c>
      <c r="G616" s="280" t="str">
        <f>IFERROR( INDEX([3]!_PIDS[DESCRIPTION],  MATCH(_INSTRUMENTS[[#This Row],[PID]],[3]!_PIDS[PID],0)), "&lt;ERROR&gt;")</f>
        <v>FUEL FEED</v>
      </c>
      <c r="H616" s="280" t="s">
        <v>2368</v>
      </c>
      <c r="I616" s="280" t="s">
        <v>2369</v>
      </c>
    </row>
    <row r="617" spans="1:9" hidden="1" x14ac:dyDescent="0.4">
      <c r="A617" s="280" t="s">
        <v>673</v>
      </c>
      <c r="B617" s="280" t="str">
        <f>IFERROR( INDEX([3]!_INSTRUMENT_TAGS[LDESC],  MATCH(_INSTRUMENTS[[#This Row],[TAG]],[3]!_INSTRUMENT_TAGS[TAG1],0)), "&lt;ERROR&gt;")</f>
        <v>SCRAPER CONVEYOR 1, ROTATION GUARD</v>
      </c>
      <c r="C617" s="281"/>
      <c r="D617" s="280" t="s">
        <v>1125</v>
      </c>
      <c r="E617" s="281"/>
      <c r="F617" s="280">
        <v>4009</v>
      </c>
      <c r="G617" s="280" t="str">
        <f>IFERROR( INDEX([3]!_PIDS[DESCRIPTION],  MATCH(_INSTRUMENTS[[#This Row],[PID]],[3]!_PIDS[PID],0)), "&lt;ERROR&gt;")</f>
        <v>FUEL RECEPTION</v>
      </c>
      <c r="H617" s="280" t="s">
        <v>2368</v>
      </c>
      <c r="I617" s="280" t="s">
        <v>2370</v>
      </c>
    </row>
    <row r="618" spans="1:9" hidden="1" x14ac:dyDescent="0.4">
      <c r="A618" s="280" t="s">
        <v>594</v>
      </c>
      <c r="B618" s="280" t="str">
        <f>IFERROR( INDEX([3]!_INSTRUMENT_TAGS[LDESC],  MATCH(_INSTRUMENTS[[#This Row],[TAG]],[3]!_INSTRUMENT_TAGS[TAG1],0)), "&lt;ERROR&gt;")</f>
        <v>SCRAPER CONVEYOR 2, ROTATION GUARD</v>
      </c>
      <c r="C618" s="281"/>
      <c r="D618" s="280" t="s">
        <v>1125</v>
      </c>
      <c r="E618" s="281"/>
      <c r="F618" s="280">
        <v>4009</v>
      </c>
      <c r="G618" s="280" t="str">
        <f>IFERROR( INDEX([3]!_PIDS[DESCRIPTION],  MATCH(_INSTRUMENTS[[#This Row],[PID]],[3]!_PIDS[PID],0)), "&lt;ERROR&gt;")</f>
        <v>FUEL RECEPTION</v>
      </c>
      <c r="H618" s="280" t="s">
        <v>2368</v>
      </c>
      <c r="I618" s="280" t="s">
        <v>2370</v>
      </c>
    </row>
    <row r="619" spans="1:9" hidden="1" x14ac:dyDescent="0.4">
      <c r="A619" s="280" t="s">
        <v>795</v>
      </c>
      <c r="B619" s="280" t="str">
        <f>IFERROR( INDEX([3]!_INSTRUMENT_TAGS[LDESC],  MATCH(_INSTRUMENTS[[#This Row],[TAG]],[3]!_INSTRUMENT_TAGS[TAG1],0)), "&lt;ERROR&gt;")</f>
        <v>BELT CONVEYOR ROTATION GUARD</v>
      </c>
      <c r="C619" s="281"/>
      <c r="D619" s="280" t="s">
        <v>1125</v>
      </c>
      <c r="E619" s="281"/>
      <c r="F619" s="280">
        <v>4009</v>
      </c>
      <c r="G619" s="280" t="str">
        <f>IFERROR( INDEX([3]!_PIDS[DESCRIPTION],  MATCH(_INSTRUMENTS[[#This Row],[PID]],[3]!_PIDS[PID],0)), "&lt;ERROR&gt;")</f>
        <v>FUEL RECEPTION</v>
      </c>
      <c r="H619" s="280" t="s">
        <v>2368</v>
      </c>
      <c r="I619" s="280" t="s">
        <v>2370</v>
      </c>
    </row>
    <row r="620" spans="1:9" hidden="1" x14ac:dyDescent="0.4">
      <c r="A620" s="280" t="s">
        <v>795</v>
      </c>
      <c r="B620" s="280" t="str">
        <f>IFERROR( INDEX([3]!_INSTRUMENT_TAGS[LDESC],  MATCH(_INSTRUMENTS[[#This Row],[TAG]],[3]!_INSTRUMENT_TAGS[TAG1],0)), "&lt;ERROR&gt;")</f>
        <v>BELT CONVEYOR ROTATION GUARD</v>
      </c>
      <c r="C620" s="281"/>
      <c r="D620" s="280" t="s">
        <v>1125</v>
      </c>
      <c r="E620" s="281"/>
      <c r="F620" s="280">
        <v>4010</v>
      </c>
      <c r="G620" s="280" t="str">
        <f>IFERROR( INDEX([3]!_PIDS[DESCRIPTION],  MATCH(_INSTRUMENTS[[#This Row],[PID]],[3]!_PIDS[PID],0)), "&lt;ERROR&gt;")</f>
        <v>FUEL FEED</v>
      </c>
      <c r="H620" s="280" t="s">
        <v>2368</v>
      </c>
      <c r="I620" s="280" t="s">
        <v>2369</v>
      </c>
    </row>
    <row r="621" spans="1:9" hidden="1" x14ac:dyDescent="0.4">
      <c r="A621" s="280" t="s">
        <v>797</v>
      </c>
      <c r="B621" s="280" t="str">
        <f>IFERROR( INDEX([3]!_INSTRUMENT_TAGS[LDESC],  MATCH(_INSTRUMENTS[[#This Row],[TAG]],[3]!_INSTRUMENT_TAGS[TAG1],0)), "&lt;ERROR&gt;")</f>
        <v>FUEL FEEDING SCREW 2 ROTATION GUARD</v>
      </c>
      <c r="C621" s="281"/>
      <c r="D621" s="280" t="s">
        <v>1125</v>
      </c>
      <c r="E621" s="281"/>
      <c r="F621" s="280">
        <v>4010</v>
      </c>
      <c r="G621" s="280" t="str">
        <f>IFERROR( INDEX([3]!_PIDS[DESCRIPTION],  MATCH(_INSTRUMENTS[[#This Row],[PID]],[3]!_PIDS[PID],0)), "&lt;ERROR&gt;")</f>
        <v>FUEL FEED</v>
      </c>
      <c r="H621" s="280" t="s">
        <v>2368</v>
      </c>
      <c r="I621" s="280" t="s">
        <v>2369</v>
      </c>
    </row>
    <row r="622" spans="1:9" hidden="1" x14ac:dyDescent="0.4">
      <c r="A622" s="280" t="s">
        <v>799</v>
      </c>
      <c r="B622" s="280" t="str">
        <f>IFERROR( INDEX([3]!_INSTRUMENT_TAGS[LDESC],  MATCH(_INSTRUMENTS[[#This Row],[TAG]],[3]!_INSTRUMENT_TAGS[TAG1],0)), "&lt;ERROR&gt;")</f>
        <v>BELT MAGNET ROTATION GUARD</v>
      </c>
      <c r="C622" s="281"/>
      <c r="D622" s="280" t="s">
        <v>1125</v>
      </c>
      <c r="E622" s="281"/>
      <c r="F622" s="280">
        <v>4009</v>
      </c>
      <c r="G622" s="280" t="str">
        <f>IFERROR( INDEX([3]!_PIDS[DESCRIPTION],  MATCH(_INSTRUMENTS[[#This Row],[PID]],[3]!_PIDS[PID],0)), "&lt;ERROR&gt;")</f>
        <v>FUEL RECEPTION</v>
      </c>
      <c r="H622" s="280" t="s">
        <v>2368</v>
      </c>
      <c r="I622" s="280" t="s">
        <v>2370</v>
      </c>
    </row>
    <row r="623" spans="1:9" hidden="1" x14ac:dyDescent="0.4">
      <c r="A623" s="280" t="s">
        <v>799</v>
      </c>
      <c r="B623" s="280" t="str">
        <f>IFERROR( INDEX([3]!_INSTRUMENT_TAGS[LDESC],  MATCH(_INSTRUMENTS[[#This Row],[TAG]],[3]!_INSTRUMENT_TAGS[TAG1],0)), "&lt;ERROR&gt;")</f>
        <v>BELT MAGNET ROTATION GUARD</v>
      </c>
      <c r="C623" s="281"/>
      <c r="D623" s="280" t="s">
        <v>1125</v>
      </c>
      <c r="E623" s="281"/>
      <c r="F623" s="280">
        <v>4010</v>
      </c>
      <c r="G623" s="280" t="str">
        <f>IFERROR( INDEX([3]!_PIDS[DESCRIPTION],  MATCH(_INSTRUMENTS[[#This Row],[PID]],[3]!_PIDS[PID],0)), "&lt;ERROR&gt;")</f>
        <v>FUEL FEED</v>
      </c>
      <c r="H623" s="280" t="s">
        <v>2368</v>
      </c>
      <c r="I623" s="280" t="s">
        <v>2369</v>
      </c>
    </row>
    <row r="624" spans="1:9" hidden="1" x14ac:dyDescent="0.4">
      <c r="A624" s="280" t="s">
        <v>801</v>
      </c>
      <c r="B624" s="280" t="str">
        <f>IFERROR( INDEX([3]!_INSTRUMENT_TAGS[LDESC],  MATCH(_INSTRUMENTS[[#This Row],[TAG]],[3]!_INSTRUMENT_TAGS[TAG1],0)), "&lt;ERROR&gt;")</f>
        <v>FUEL FEEDING ROTARY FEEDER 2 ROTATION GUARD</v>
      </c>
      <c r="C624" s="281"/>
      <c r="D624" s="280" t="s">
        <v>1125</v>
      </c>
      <c r="E624" s="281"/>
      <c r="F624" s="280">
        <v>4010</v>
      </c>
      <c r="G624" s="280" t="str">
        <f>IFERROR( INDEX([3]!_PIDS[DESCRIPTION],  MATCH(_INSTRUMENTS[[#This Row],[PID]],[3]!_PIDS[PID],0)), "&lt;ERROR&gt;")</f>
        <v>FUEL FEED</v>
      </c>
      <c r="H624" s="280" t="s">
        <v>2368</v>
      </c>
      <c r="I624" s="280" t="s">
        <v>2369</v>
      </c>
    </row>
    <row r="625" spans="1:9" hidden="1" x14ac:dyDescent="0.4">
      <c r="A625" s="280" t="s">
        <v>747</v>
      </c>
      <c r="B625" s="280" t="str">
        <f>IFERROR( INDEX([3]!_INSTRUMENT_TAGS[LDESC],  MATCH(_INSTRUMENTS[[#This Row],[TAG]],[3]!_INSTRUMENT_TAGS[TAG1],0)), "&lt;ERROR&gt;")</f>
        <v>DISC SCREEN DRIVE 1 ROTATION GUARD</v>
      </c>
      <c r="C625" s="281"/>
      <c r="D625" s="280" t="s">
        <v>1125</v>
      </c>
      <c r="E625" s="281"/>
      <c r="F625" s="280">
        <v>4009</v>
      </c>
      <c r="G625" s="280" t="str">
        <f>IFERROR( INDEX([3]!_PIDS[DESCRIPTION],  MATCH(_INSTRUMENTS[[#This Row],[PID]],[3]!_PIDS[PID],0)), "&lt;ERROR&gt;")</f>
        <v>FUEL RECEPTION</v>
      </c>
      <c r="H625" s="280" t="s">
        <v>2368</v>
      </c>
      <c r="I625" s="280" t="s">
        <v>2370</v>
      </c>
    </row>
    <row r="626" spans="1:9" hidden="1" x14ac:dyDescent="0.4">
      <c r="A626" s="280" t="s">
        <v>750</v>
      </c>
      <c r="B626" s="280" t="str">
        <f>IFERROR( INDEX([3]!_INSTRUMENT_TAGS[LDESC],  MATCH(_INSTRUMENTS[[#This Row],[TAG]],[3]!_INSTRUMENT_TAGS[TAG1],0)), "&lt;ERROR&gt;")</f>
        <v>DISC SCREEN DRIVE 2 ROTATION GUARD</v>
      </c>
      <c r="C626" s="281"/>
      <c r="D626" s="280" t="s">
        <v>1125</v>
      </c>
      <c r="E626" s="281"/>
      <c r="F626" s="280">
        <v>4009</v>
      </c>
      <c r="G626" s="280" t="str">
        <f>IFERROR( INDEX([3]!_PIDS[DESCRIPTION],  MATCH(_INSTRUMENTS[[#This Row],[PID]],[3]!_PIDS[PID],0)), "&lt;ERROR&gt;")</f>
        <v>FUEL RECEPTION</v>
      </c>
      <c r="H626" s="280" t="s">
        <v>2368</v>
      </c>
      <c r="I626" s="280" t="s">
        <v>2370</v>
      </c>
    </row>
    <row r="627" spans="1:9" hidden="1" x14ac:dyDescent="0.4">
      <c r="A627" s="280" t="s">
        <v>803</v>
      </c>
      <c r="B627" s="280" t="str">
        <f>IFERROR( INDEX([3]!_INSTRUMENT_TAGS[LDESC],  MATCH(_INSTRUMENTS[[#This Row],[TAG]],[3]!_INSTRUMENT_TAGS[TAG1],0)), "&lt;ERROR&gt;")</f>
        <v>FUEL FEEDING SCREW 1 ROTATION GUARD</v>
      </c>
      <c r="C627" s="281"/>
      <c r="D627" s="280" t="s">
        <v>1125</v>
      </c>
      <c r="E627" s="281"/>
      <c r="F627" s="280">
        <v>4010</v>
      </c>
      <c r="G627" s="280" t="str">
        <f>IFERROR( INDEX([3]!_PIDS[DESCRIPTION],  MATCH(_INSTRUMENTS[[#This Row],[PID]],[3]!_PIDS[PID],0)), "&lt;ERROR&gt;")</f>
        <v>FUEL FEED</v>
      </c>
      <c r="H627" s="280" t="s">
        <v>2368</v>
      </c>
      <c r="I627" s="280" t="s">
        <v>2369</v>
      </c>
    </row>
    <row r="628" spans="1:9" hidden="1" x14ac:dyDescent="0.4">
      <c r="A628" s="280" t="s">
        <v>1354</v>
      </c>
      <c r="B628" s="280" t="str">
        <f>IFERROR( INDEX([3]!_INSTRUMENT_TAGS[LDESC],  MATCH(_INSTRUMENTS[[#This Row],[TAG]],[3]!_INSTRUMENT_TAGS[TAG1],0)), "&lt;ERROR&gt;")</f>
        <v>LEVELING ROLLER 1 SPEED SWITCH</v>
      </c>
      <c r="C628" s="281"/>
      <c r="D628" s="280" t="s">
        <v>1125</v>
      </c>
      <c r="E628" s="281"/>
      <c r="F628" s="280">
        <v>4009</v>
      </c>
      <c r="G628" s="280" t="str">
        <f>IFERROR( INDEX([3]!_PIDS[DESCRIPTION],  MATCH(_INSTRUMENTS[[#This Row],[PID]],[3]!_PIDS[PID],0)), "&lt;ERROR&gt;")</f>
        <v>FUEL RECEPTION</v>
      </c>
      <c r="H628" s="280" t="s">
        <v>2368</v>
      </c>
      <c r="I628" s="280" t="s">
        <v>2370</v>
      </c>
    </row>
    <row r="629" spans="1:9" hidden="1" x14ac:dyDescent="0.4">
      <c r="A629" s="280" t="s">
        <v>1356</v>
      </c>
      <c r="B629" s="280" t="str">
        <f>IFERROR( INDEX([3]!_INSTRUMENT_TAGS[LDESC],  MATCH(_INSTRUMENTS[[#This Row],[TAG]],[3]!_INSTRUMENT_TAGS[TAG1],0)), "&lt;ERROR&gt;")</f>
        <v>LEVELING ROLLER 2 SPEED SWITCH</v>
      </c>
      <c r="C629" s="281"/>
      <c r="D629" s="280" t="s">
        <v>1125</v>
      </c>
      <c r="E629" s="281"/>
      <c r="F629" s="280">
        <v>4009</v>
      </c>
      <c r="G629" s="280" t="str">
        <f>IFERROR( INDEX([3]!_PIDS[DESCRIPTION],  MATCH(_INSTRUMENTS[[#This Row],[PID]],[3]!_PIDS[PID],0)), "&lt;ERROR&gt;")</f>
        <v>FUEL RECEPTION</v>
      </c>
      <c r="H629" s="280" t="s">
        <v>2368</v>
      </c>
      <c r="I629" s="280" t="s">
        <v>2370</v>
      </c>
    </row>
    <row r="630" spans="1:9" hidden="1" x14ac:dyDescent="0.4">
      <c r="A630" s="280" t="s">
        <v>1352</v>
      </c>
      <c r="B630" s="280" t="str">
        <f>IFERROR( INDEX([3]!_INSTRUMENT_TAGS[LDESC],  MATCH(_INSTRUMENTS[[#This Row],[TAG]],[3]!_INSTRUMENT_TAGS[TAG1],0)), "&lt;ERROR&gt;")</f>
        <v>LEVELING ROLLER 3 SPEED SWITCH</v>
      </c>
      <c r="C630" s="281"/>
      <c r="D630" s="280" t="s">
        <v>1125</v>
      </c>
      <c r="E630" s="281"/>
      <c r="F630" s="280">
        <v>4009</v>
      </c>
      <c r="G630" s="280" t="str">
        <f>IFERROR( INDEX([3]!_PIDS[DESCRIPTION],  MATCH(_INSTRUMENTS[[#This Row],[PID]],[3]!_PIDS[PID],0)), "&lt;ERROR&gt;")</f>
        <v>FUEL RECEPTION</v>
      </c>
      <c r="H630" s="280" t="s">
        <v>2368</v>
      </c>
      <c r="I630" s="280" t="s">
        <v>2370</v>
      </c>
    </row>
    <row r="631" spans="1:9" hidden="1" x14ac:dyDescent="0.4">
      <c r="A631" s="280" t="s">
        <v>884</v>
      </c>
      <c r="B631" s="280" t="str">
        <f>IFERROR( INDEX([3]!_INSTRUMENT_TAGS[LDESC],  MATCH(_INSTRUMENTS[[#This Row],[TAG]],[3]!_INSTRUMENT_TAGS[TAG1],0)), "&lt;ERROR&gt;")</f>
        <v>ESP ROTARY VALVE ROTATION GUARD</v>
      </c>
      <c r="C631" s="281"/>
      <c r="D631" s="280" t="s">
        <v>2447</v>
      </c>
      <c r="E631" s="281"/>
      <c r="F631" s="280">
        <v>4011</v>
      </c>
      <c r="G631" s="280" t="str">
        <f>IFERROR( INDEX([3]!_PIDS[DESCRIPTION],  MATCH(_INSTRUMENTS[[#This Row],[PID]],[3]!_PIDS[PID],0)), "&lt;ERROR&gt;")</f>
        <v>FLUE GAS CLEANING</v>
      </c>
      <c r="H631" s="280" t="s">
        <v>2448</v>
      </c>
      <c r="I631" s="280" t="s">
        <v>2448</v>
      </c>
    </row>
    <row r="632" spans="1:9" hidden="1" x14ac:dyDescent="0.4">
      <c r="A632" s="280" t="s">
        <v>875</v>
      </c>
      <c r="B632" s="280" t="str">
        <f>IFERROR( INDEX([3]!_INSTRUMENT_TAGS[LDESC],  MATCH(_INSTRUMENTS[[#This Row],[TAG]],[3]!_INSTRUMENT_TAGS[TAG1],0)), "&lt;ERROR&gt;")</f>
        <v>HEATED ESP COLLECTION SCREW ROTATION GUARD</v>
      </c>
      <c r="C632" s="281"/>
      <c r="D632" s="280" t="s">
        <v>2447</v>
      </c>
      <c r="E632" s="281"/>
      <c r="F632" s="280">
        <v>4011</v>
      </c>
      <c r="G632" s="280" t="str">
        <f>IFERROR( INDEX([3]!_PIDS[DESCRIPTION],  MATCH(_INSTRUMENTS[[#This Row],[PID]],[3]!_PIDS[PID],0)), "&lt;ERROR&gt;")</f>
        <v>FLUE GAS CLEANING</v>
      </c>
      <c r="H632" s="280" t="s">
        <v>2448</v>
      </c>
      <c r="I632" s="280" t="s">
        <v>2448</v>
      </c>
    </row>
    <row r="633" spans="1:9" hidden="1" x14ac:dyDescent="0.4">
      <c r="A633" s="280" t="s">
        <v>878</v>
      </c>
      <c r="B633" s="280" t="str">
        <f>IFERROR( INDEX([3]!_INSTRUMENT_TAGS[LDESC],  MATCH(_INSTRUMENTS[[#This Row],[TAG]],[3]!_INSTRUMENT_TAGS[TAG1],0)), "&lt;ERROR&gt;")</f>
        <v>ESP HOPPER 2 SCREW ROTATION GUARD</v>
      </c>
      <c r="C633" s="281"/>
      <c r="D633" s="280" t="s">
        <v>2447</v>
      </c>
      <c r="E633" s="281"/>
      <c r="F633" s="280">
        <v>4011</v>
      </c>
      <c r="G633" s="280" t="str">
        <f>IFERROR( INDEX([3]!_PIDS[DESCRIPTION],  MATCH(_INSTRUMENTS[[#This Row],[PID]],[3]!_PIDS[PID],0)), "&lt;ERROR&gt;")</f>
        <v>FLUE GAS CLEANING</v>
      </c>
      <c r="H633" s="280" t="s">
        <v>2448</v>
      </c>
      <c r="I633" s="280" t="s">
        <v>2448</v>
      </c>
    </row>
    <row r="634" spans="1:9" hidden="1" x14ac:dyDescent="0.4">
      <c r="A634" s="280" t="s">
        <v>881</v>
      </c>
      <c r="B634" s="280" t="str">
        <f>IFERROR( INDEX([3]!_INSTRUMENT_TAGS[LDESC],  MATCH(_INSTRUMENTS[[#This Row],[TAG]],[3]!_INSTRUMENT_TAGS[TAG1],0)), "&lt;ERROR&gt;")</f>
        <v>ESP HOPPER 1 SCREW ROTATION GUARD</v>
      </c>
      <c r="C634" s="281"/>
      <c r="D634" s="280" t="s">
        <v>2447</v>
      </c>
      <c r="E634" s="281"/>
      <c r="F634" s="280">
        <v>4011</v>
      </c>
      <c r="G634" s="280" t="str">
        <f>IFERROR( INDEX([3]!_PIDS[DESCRIPTION],  MATCH(_INSTRUMENTS[[#This Row],[PID]],[3]!_PIDS[PID],0)), "&lt;ERROR&gt;")</f>
        <v>FLUE GAS CLEANING</v>
      </c>
      <c r="H634" s="280" t="s">
        <v>2448</v>
      </c>
      <c r="I634" s="280" t="s">
        <v>2448</v>
      </c>
    </row>
    <row r="635" spans="1:9" hidden="1" x14ac:dyDescent="0.4">
      <c r="A635" s="280" t="s">
        <v>1031</v>
      </c>
      <c r="B635" s="280" t="str">
        <f>IFERROR( INDEX([3]!_INSTRUMENT_TAGS[LDESC],  MATCH(_INSTRUMENTS[[#This Row],[TAG]],[3]!_INSTRUMENT_TAGS[TAG1],0)), "&lt;ERROR&gt;")</f>
        <v>BOTTOM ASH CONVEYOR ROTATION GUARD</v>
      </c>
      <c r="C635" s="281"/>
      <c r="D635" s="280" t="s">
        <v>1125</v>
      </c>
      <c r="E635" s="281"/>
      <c r="F635" s="280">
        <v>4012</v>
      </c>
      <c r="G635" s="280" t="str">
        <f>IFERROR( INDEX([3]!_PIDS[DESCRIPTION],  MATCH(_INSTRUMENTS[[#This Row],[PID]],[3]!_PIDS[PID],0)), "&lt;ERROR&gt;")</f>
        <v>BOTTOM ASH AND SAND SYSTEM</v>
      </c>
      <c r="H635" s="280" t="s">
        <v>2368</v>
      </c>
      <c r="I635" s="280" t="s">
        <v>2369</v>
      </c>
    </row>
    <row r="636" spans="1:9" hidden="1" x14ac:dyDescent="0.4">
      <c r="A636" s="280" t="s">
        <v>1033</v>
      </c>
      <c r="B636" s="280" t="str">
        <f>IFERROR( INDEX([3]!_INSTRUMENT_TAGS[LDESC],  MATCH(_INSTRUMENTS[[#This Row],[TAG]],[3]!_INSTRUMENT_TAGS[TAG1],0)), "&lt;ERROR&gt;")</f>
        <v>2ND PASS FLY ASH ROTARY VALVE ROTATION GUARD</v>
      </c>
      <c r="C636" s="281"/>
      <c r="D636" s="280" t="s">
        <v>1125</v>
      </c>
      <c r="E636" s="281"/>
      <c r="F636" s="280">
        <v>4012</v>
      </c>
      <c r="G636" s="280" t="str">
        <f>IFERROR( INDEX([3]!_PIDS[DESCRIPTION],  MATCH(_INSTRUMENTS[[#This Row],[PID]],[3]!_PIDS[PID],0)), "&lt;ERROR&gt;")</f>
        <v>BOTTOM ASH AND SAND SYSTEM</v>
      </c>
      <c r="H636" s="280" t="s">
        <v>2368</v>
      </c>
      <c r="I636" s="280" t="s">
        <v>2369</v>
      </c>
    </row>
    <row r="637" spans="1:9" hidden="1" x14ac:dyDescent="0.4">
      <c r="A637" s="280" t="s">
        <v>1037</v>
      </c>
      <c r="B637" s="280" t="str">
        <f>IFERROR( INDEX([3]!_INSTRUMENT_TAGS[LDESC],  MATCH(_INSTRUMENTS[[#This Row],[TAG]],[3]!_INSTRUMENT_TAGS[TAG1],0)), "&lt;ERROR&gt;")</f>
        <v>3RD PASS FLY ASH ROTARY VALVE ROTATION GUARD</v>
      </c>
      <c r="C637" s="281"/>
      <c r="D637" s="280" t="s">
        <v>1125</v>
      </c>
      <c r="E637" s="281"/>
      <c r="F637" s="280">
        <v>4012</v>
      </c>
      <c r="G637" s="280" t="str">
        <f>IFERROR( INDEX([3]!_PIDS[DESCRIPTION],  MATCH(_INSTRUMENTS[[#This Row],[PID]],[3]!_PIDS[PID],0)), "&lt;ERROR&gt;")</f>
        <v>BOTTOM ASH AND SAND SYSTEM</v>
      </c>
      <c r="H637" s="280" t="s">
        <v>2368</v>
      </c>
      <c r="I637" s="280" t="s">
        <v>2369</v>
      </c>
    </row>
    <row r="638" spans="1:9" hidden="1" x14ac:dyDescent="0.4">
      <c r="A638" s="280" t="s">
        <v>1513</v>
      </c>
      <c r="B638" s="280" t="str">
        <f>IFERROR( INDEX([3]!_INSTRUMENT_TAGS[LDESC],  MATCH(_INSTRUMENTS[[#This Row],[TAG]],[3]!_INSTRUMENT_TAGS[TAG1],0)), "&lt;ERROR&gt;")</f>
        <v>PURIFIED SAND SCREW CONVEYOR ROTATION GUARD</v>
      </c>
      <c r="C638" s="281"/>
      <c r="D638" s="280" t="s">
        <v>1125</v>
      </c>
      <c r="E638" s="281"/>
      <c r="F638" s="280">
        <v>4012</v>
      </c>
      <c r="G638" s="280" t="str">
        <f>IFERROR( INDEX([3]!_PIDS[DESCRIPTION],  MATCH(_INSTRUMENTS[[#This Row],[PID]],[3]!_PIDS[PID],0)), "&lt;ERROR&gt;")</f>
        <v>BOTTOM ASH AND SAND SYSTEM</v>
      </c>
      <c r="H638" s="280" t="s">
        <v>2368</v>
      </c>
      <c r="I638" s="280" t="s">
        <v>2369</v>
      </c>
    </row>
    <row r="639" spans="1:9" hidden="1" x14ac:dyDescent="0.4">
      <c r="A639" s="280" t="s">
        <v>366</v>
      </c>
      <c r="B639" s="280" t="str">
        <f>IFERROR( INDEX([3]!_INSTRUMENT_TAGS[LDESC],  MATCH(_INSTRUMENTS[[#This Row],[TAG]],[3]!_INSTRUMENT_TAGS[TAG1],0)), "&lt;ERROR&gt;")</f>
        <v>BLOW DOWN TANK COOLING ON/OFF VALVE</v>
      </c>
      <c r="C639" s="281"/>
      <c r="D639" s="280" t="s">
        <v>1124</v>
      </c>
      <c r="E639" s="281"/>
      <c r="F639" s="280">
        <v>4005</v>
      </c>
      <c r="G639" s="280" t="str">
        <f>IFERROR( INDEX([3]!_PIDS[DESCRIPTION],  MATCH(_INSTRUMENTS[[#This Row],[PID]],[3]!_PIDS[PID],0)), "&lt;ERROR&gt;")</f>
        <v>BLOWN DOWN SYSTEM</v>
      </c>
      <c r="H639" s="280" t="s">
        <v>2368</v>
      </c>
      <c r="I639" s="280" t="s">
        <v>2369</v>
      </c>
    </row>
    <row r="640" spans="1:9" hidden="1" x14ac:dyDescent="0.4">
      <c r="A640" s="280" t="s">
        <v>805</v>
      </c>
      <c r="B640" s="280" t="str">
        <f>IFERROR( INDEX([3]!_INSTRUMENT_TAGS[LDESC],  MATCH(_INSTRUMENTS[[#This Row],[TAG]],[3]!_INSTRUMENT_TAGS[TAG1],0)), "&lt;ERROR&gt;")</f>
        <v>SEALING AIR TO ROTARY FEEDER SOLENOID VALVE</v>
      </c>
      <c r="C640" s="281"/>
      <c r="D640" s="280" t="s">
        <v>1124</v>
      </c>
      <c r="E640" s="281"/>
      <c r="F640" s="280">
        <v>4010</v>
      </c>
      <c r="G640" s="280" t="str">
        <f>IFERROR( INDEX([3]!_PIDS[DESCRIPTION],  MATCH(_INSTRUMENTS[[#This Row],[PID]],[3]!_PIDS[PID],0)), "&lt;ERROR&gt;")</f>
        <v>FUEL FEED</v>
      </c>
      <c r="H640" s="280" t="s">
        <v>2368</v>
      </c>
      <c r="I640" s="280" t="s">
        <v>2369</v>
      </c>
    </row>
    <row r="641" spans="1:9" hidden="1" x14ac:dyDescent="0.4">
      <c r="A641" s="280" t="s">
        <v>1039</v>
      </c>
      <c r="B641" s="280" t="str">
        <f>IFERROR( INDEX([3]!_INSTRUMENT_TAGS[LDESC],  MATCH(_INSTRUMENTS[[#This Row],[TAG]],[3]!_INSTRUMENT_TAGS[TAG1],0)), "&lt;ERROR&gt;")</f>
        <v>BOTTOM ASH PURGING AIR SOLENOID VALVE</v>
      </c>
      <c r="C641" s="281"/>
      <c r="D641" s="280" t="s">
        <v>1124</v>
      </c>
      <c r="E641" s="281"/>
      <c r="F641" s="280">
        <v>4012</v>
      </c>
      <c r="G641" s="280" t="str">
        <f>IFERROR( INDEX([3]!_PIDS[DESCRIPTION],  MATCH(_INSTRUMENTS[[#This Row],[PID]],[3]!_PIDS[PID],0)), "&lt;ERROR&gt;")</f>
        <v>BOTTOM ASH AND SAND SYSTEM</v>
      </c>
      <c r="H641" s="280" t="s">
        <v>2368</v>
      </c>
      <c r="I641" s="280" t="s">
        <v>2369</v>
      </c>
    </row>
    <row r="642" spans="1:9" hidden="1" x14ac:dyDescent="0.4">
      <c r="A642" s="280" t="s">
        <v>1041</v>
      </c>
      <c r="B642" s="280" t="str">
        <f>IFERROR( INDEX([3]!_INSTRUMENT_TAGS[LDESC],  MATCH(_INSTRUMENTS[[#This Row],[TAG]],[3]!_INSTRUMENT_TAGS[TAG1],0)), "&lt;ERROR&gt;")</f>
        <v>BOTTOM ASH PURGING AIR SOLENOID VALVE</v>
      </c>
      <c r="C642" s="281"/>
      <c r="D642" s="280" t="s">
        <v>1124</v>
      </c>
      <c r="E642" s="281"/>
      <c r="F642" s="280">
        <v>4012</v>
      </c>
      <c r="G642" s="280" t="str">
        <f>IFERROR( INDEX([3]!_PIDS[DESCRIPTION],  MATCH(_INSTRUMENTS[[#This Row],[PID]],[3]!_PIDS[PID],0)), "&lt;ERROR&gt;")</f>
        <v>BOTTOM ASH AND SAND SYSTEM</v>
      </c>
      <c r="H642" s="280" t="s">
        <v>2368</v>
      </c>
      <c r="I642" s="280" t="s">
        <v>2369</v>
      </c>
    </row>
    <row r="643" spans="1:9" hidden="1" x14ac:dyDescent="0.4">
      <c r="A643" s="280" t="s">
        <v>1006</v>
      </c>
      <c r="B643" s="280" t="str">
        <f>IFERROR( INDEX([3]!_INSTRUMENT_TAGS[LDESC],  MATCH(_INSTRUMENTS[[#This Row],[TAG]],[3]!_INSTRUMENT_TAGS[TAG1],0)), "&lt;ERROR&gt;")</f>
        <v>SAND FILLING VALVE SOLENOID VALVE</v>
      </c>
      <c r="C643" s="281"/>
      <c r="D643" s="280" t="s">
        <v>1124</v>
      </c>
      <c r="E643" s="281"/>
      <c r="F643" s="280">
        <v>4012</v>
      </c>
      <c r="G643" s="280" t="str">
        <f>IFERROR( INDEX([3]!_PIDS[DESCRIPTION],  MATCH(_INSTRUMENTS[[#This Row],[PID]],[3]!_PIDS[PID],0)), "&lt;ERROR&gt;")</f>
        <v>BOTTOM ASH AND SAND SYSTEM</v>
      </c>
      <c r="H643" s="280" t="s">
        <v>2368</v>
      </c>
      <c r="I643" s="280" t="s">
        <v>2369</v>
      </c>
    </row>
    <row r="644" spans="1:9" hidden="1" x14ac:dyDescent="0.4">
      <c r="A644" s="280" t="s">
        <v>807</v>
      </c>
      <c r="B644" s="280" t="str">
        <f>IFERROR( INDEX([3]!_INSTRUMENT_TAGS[LDESC],  MATCH(_INSTRUMENTS[[#This Row],[TAG]],[3]!_INSTRUMENT_TAGS[TAG1],0)), "&lt;ERROR&gt;")</f>
        <v>SEALING AIR TO ROTARY FEEDER SOLENOID VALVE</v>
      </c>
      <c r="C644" s="281"/>
      <c r="D644" s="280" t="s">
        <v>1124</v>
      </c>
      <c r="E644" s="281"/>
      <c r="F644" s="280">
        <v>4010</v>
      </c>
      <c r="G644" s="280" t="str">
        <f>IFERROR( INDEX([3]!_PIDS[DESCRIPTION],  MATCH(_INSTRUMENTS[[#This Row],[PID]],[3]!_PIDS[PID],0)), "&lt;ERROR&gt;")</f>
        <v>FUEL FEED</v>
      </c>
      <c r="H644" s="280" t="s">
        <v>2368</v>
      </c>
      <c r="I644" s="280" t="s">
        <v>2369</v>
      </c>
    </row>
    <row r="645" spans="1:9" hidden="1" x14ac:dyDescent="0.4">
      <c r="A645" s="280" t="s">
        <v>1203</v>
      </c>
      <c r="B645" s="280" t="str">
        <f>IFERROR( INDEX([3]!_INSTRUMENT_TAGS[LDESC],  MATCH(_INSTRUMENTS[[#This Row],[TAG]],[3]!_INSTRUMENT_TAGS[TAG1],0)), "&lt;ERROR&gt;")</f>
        <v>FEED WATER TANK OVERFLOW VALVE</v>
      </c>
      <c r="C645" s="281"/>
      <c r="D645" s="280" t="s">
        <v>1124</v>
      </c>
      <c r="E645" s="281"/>
      <c r="F645" s="280">
        <v>4001</v>
      </c>
      <c r="G645" s="280" t="str">
        <f>IFERROR( INDEX([3]!_PIDS[DESCRIPTION],  MATCH(_INSTRUMENTS[[#This Row],[PID]],[3]!_PIDS[PID],0)), "&lt;ERROR&gt;")</f>
        <v>FEED WATER SYSTEM</v>
      </c>
      <c r="H645" s="280" t="s">
        <v>2368</v>
      </c>
      <c r="I645" s="280" t="s">
        <v>2369</v>
      </c>
    </row>
    <row r="646" spans="1:9" hidden="1" x14ac:dyDescent="0.4">
      <c r="A646" s="280" t="s">
        <v>690</v>
      </c>
      <c r="B646" s="280" t="str">
        <f>IFERROR( INDEX([3]!_INSTRUMENT_TAGS[LDESC],  MATCH(_INSTRUMENTS[[#This Row],[TAG]],[3]!_INSTRUMENT_TAGS[TAG1],0)), "&lt;ERROR&gt;")</f>
        <v>CONTROL VALVE PUSH FEEDERS UNLOADING STATION 1</v>
      </c>
      <c r="C646" s="281"/>
      <c r="D646" s="280" t="s">
        <v>1131</v>
      </c>
      <c r="E646" s="281"/>
      <c r="F646" s="280">
        <v>4009</v>
      </c>
      <c r="G646" s="280" t="str">
        <f>IFERROR( INDEX([3]!_PIDS[DESCRIPTION],  MATCH(_INSTRUMENTS[[#This Row],[PID]],[3]!_PIDS[PID],0)), "&lt;ERROR&gt;")</f>
        <v>FUEL RECEPTION</v>
      </c>
      <c r="H646" s="280" t="s">
        <v>2368</v>
      </c>
      <c r="I646" s="280" t="s">
        <v>2370</v>
      </c>
    </row>
    <row r="647" spans="1:9" hidden="1" x14ac:dyDescent="0.4">
      <c r="A647" s="280" t="s">
        <v>2576</v>
      </c>
      <c r="B647" s="280" t="str">
        <f>IFERROR( INDEX([3]!_INSTRUMENT_TAGS[LDESC],  MATCH(_INSTRUMENTS[[#This Row],[TAG]],[3]!_INSTRUMENT_TAGS[TAG1],0)), "&lt;ERROR&gt;")</f>
        <v>CONTROL VALVE PUSH FEEDERS UNLOADING STATION 1</v>
      </c>
      <c r="C647" s="281"/>
      <c r="D647" s="280" t="s">
        <v>2577</v>
      </c>
      <c r="E647" s="281"/>
      <c r="F647" s="280">
        <v>4009</v>
      </c>
      <c r="G647" s="280" t="str">
        <f>IFERROR( INDEX([3]!_PIDS[DESCRIPTION],  MATCH(_INSTRUMENTS[[#This Row],[PID]],[3]!_PIDS[PID],0)), "&lt;ERROR&gt;")</f>
        <v>FUEL RECEPTION</v>
      </c>
      <c r="H647" s="280" t="s">
        <v>2368</v>
      </c>
      <c r="I647" s="280" t="s">
        <v>2370</v>
      </c>
    </row>
    <row r="648" spans="1:9" hidden="1" x14ac:dyDescent="0.4">
      <c r="A648" s="280" t="s">
        <v>2574</v>
      </c>
      <c r="B648" s="280" t="str">
        <f>IFERROR( INDEX([3]!_INSTRUMENT_TAGS[LDESC],  MATCH(_INSTRUMENTS[[#This Row],[TAG]],[3]!_INSTRUMENT_TAGS[TAG1],0)), "&lt;ERROR&gt;")</f>
        <v>CONTROL VALVE PUSH FEEDERS UNLOADING STATION 1</v>
      </c>
      <c r="C648" s="281"/>
      <c r="D648" s="280" t="s">
        <v>2575</v>
      </c>
      <c r="E648" s="281"/>
      <c r="F648" s="280">
        <v>4009</v>
      </c>
      <c r="G648" s="280" t="str">
        <f>IFERROR( INDEX([3]!_PIDS[DESCRIPTION],  MATCH(_INSTRUMENTS[[#This Row],[PID]],[3]!_PIDS[PID],0)), "&lt;ERROR&gt;")</f>
        <v>FUEL RECEPTION</v>
      </c>
      <c r="H648" s="280" t="s">
        <v>2368</v>
      </c>
      <c r="I648" s="280" t="s">
        <v>2370</v>
      </c>
    </row>
    <row r="649" spans="1:9" hidden="1" x14ac:dyDescent="0.4">
      <c r="A649" s="280" t="s">
        <v>699</v>
      </c>
      <c r="B649" s="280" t="str">
        <f>IFERROR( INDEX([3]!_INSTRUMENT_TAGS[LDESC],  MATCH(_INSTRUMENTS[[#This Row],[TAG]],[3]!_INSTRUMENT_TAGS[TAG1],0)), "&lt;ERROR&gt;")</f>
        <v>CONTROL VALVE PUSH FEEDERS UNLOADING STATION 2</v>
      </c>
      <c r="C649" s="281"/>
      <c r="D649" s="280" t="s">
        <v>1131</v>
      </c>
      <c r="E649" s="281"/>
      <c r="F649" s="280">
        <v>4009</v>
      </c>
      <c r="G649" s="280" t="str">
        <f>IFERROR( INDEX([3]!_PIDS[DESCRIPTION],  MATCH(_INSTRUMENTS[[#This Row],[PID]],[3]!_PIDS[PID],0)), "&lt;ERROR&gt;")</f>
        <v>FUEL RECEPTION</v>
      </c>
      <c r="H649" s="280" t="s">
        <v>2368</v>
      </c>
      <c r="I649" s="280" t="s">
        <v>2370</v>
      </c>
    </row>
    <row r="650" spans="1:9" hidden="1" x14ac:dyDescent="0.4">
      <c r="A650" s="280" t="s">
        <v>2581</v>
      </c>
      <c r="B650" s="280" t="str">
        <f>IFERROR( INDEX([3]!_INSTRUMENT_TAGS[LDESC],  MATCH(_INSTRUMENTS[[#This Row],[TAG]],[3]!_INSTRUMENT_TAGS[TAG1],0)), "&lt;ERROR&gt;")</f>
        <v>CONTROL VALVE PUSH FEEDERS UNLOADING STATION 2</v>
      </c>
      <c r="C650" s="281"/>
      <c r="D650" s="280" t="s">
        <v>2577</v>
      </c>
      <c r="E650" s="281"/>
      <c r="F650" s="280">
        <v>4009</v>
      </c>
      <c r="G650" s="280" t="str">
        <f>IFERROR( INDEX([3]!_PIDS[DESCRIPTION],  MATCH(_INSTRUMENTS[[#This Row],[PID]],[3]!_PIDS[PID],0)), "&lt;ERROR&gt;")</f>
        <v>FUEL RECEPTION</v>
      </c>
      <c r="H650" s="280" t="s">
        <v>2368</v>
      </c>
      <c r="I650" s="280" t="s">
        <v>2370</v>
      </c>
    </row>
    <row r="651" spans="1:9" hidden="1" x14ac:dyDescent="0.4">
      <c r="A651" s="280" t="s">
        <v>2580</v>
      </c>
      <c r="B651" s="280" t="str">
        <f>IFERROR( INDEX([3]!_INSTRUMENT_TAGS[LDESC],  MATCH(_INSTRUMENTS[[#This Row],[TAG]],[3]!_INSTRUMENT_TAGS[TAG1],0)), "&lt;ERROR&gt;")</f>
        <v>CONTROL VALVE PUSH FEEDERS UNLOADING STATION 2</v>
      </c>
      <c r="C651" s="281"/>
      <c r="D651" s="280" t="s">
        <v>2575</v>
      </c>
      <c r="E651" s="281"/>
      <c r="F651" s="280">
        <v>4009</v>
      </c>
      <c r="G651" s="280" t="str">
        <f>IFERROR( INDEX([3]!_PIDS[DESCRIPTION],  MATCH(_INSTRUMENTS[[#This Row],[PID]],[3]!_PIDS[PID],0)), "&lt;ERROR&gt;")</f>
        <v>FUEL RECEPTION</v>
      </c>
      <c r="H651" s="280" t="s">
        <v>2368</v>
      </c>
      <c r="I651" s="280" t="s">
        <v>2370</v>
      </c>
    </row>
    <row r="652" spans="1:9" hidden="1" x14ac:dyDescent="0.4">
      <c r="A652" s="280" t="s">
        <v>697</v>
      </c>
      <c r="B652" s="280" t="str">
        <f>IFERROR( INDEX([3]!_INSTRUMENT_TAGS[LDESC],  MATCH(_INSTRUMENTS[[#This Row],[TAG]],[3]!_INSTRUMENT_TAGS[TAG1],0)), "&lt;ERROR&gt;")</f>
        <v>CONTROL VALVE PUSH FEEDERS UNLOADING STATION 3</v>
      </c>
      <c r="C652" s="281"/>
      <c r="D652" s="280" t="s">
        <v>1131</v>
      </c>
      <c r="E652" s="281"/>
      <c r="F652" s="280">
        <v>4009</v>
      </c>
      <c r="G652" s="280" t="str">
        <f>IFERROR( INDEX([3]!_PIDS[DESCRIPTION],  MATCH(_INSTRUMENTS[[#This Row],[PID]],[3]!_PIDS[PID],0)), "&lt;ERROR&gt;")</f>
        <v>FUEL RECEPTION</v>
      </c>
      <c r="H652" s="280" t="s">
        <v>2368</v>
      </c>
      <c r="I652" s="280" t="s">
        <v>2370</v>
      </c>
    </row>
    <row r="653" spans="1:9" hidden="1" x14ac:dyDescent="0.4">
      <c r="A653" s="280" t="s">
        <v>2579</v>
      </c>
      <c r="B653" s="280" t="str">
        <f>IFERROR( INDEX([3]!_INSTRUMENT_TAGS[LDESC],  MATCH(_INSTRUMENTS[[#This Row],[TAG]],[3]!_INSTRUMENT_TAGS[TAG1],0)), "&lt;ERROR&gt;")</f>
        <v>CONTROL VALVE PUSH FEEDERS UNLOADING STATION 3</v>
      </c>
      <c r="C653" s="281"/>
      <c r="D653" s="280" t="s">
        <v>2577</v>
      </c>
      <c r="E653" s="281"/>
      <c r="F653" s="280">
        <v>4009</v>
      </c>
      <c r="G653" s="280" t="str">
        <f>IFERROR( INDEX([3]!_PIDS[DESCRIPTION],  MATCH(_INSTRUMENTS[[#This Row],[PID]],[3]!_PIDS[PID],0)), "&lt;ERROR&gt;")</f>
        <v>FUEL RECEPTION</v>
      </c>
      <c r="H653" s="280" t="s">
        <v>2368</v>
      </c>
      <c r="I653" s="280" t="s">
        <v>2370</v>
      </c>
    </row>
    <row r="654" spans="1:9" hidden="1" x14ac:dyDescent="0.4">
      <c r="A654" s="280" t="s">
        <v>2578</v>
      </c>
      <c r="B654" s="280" t="str">
        <f>IFERROR( INDEX([3]!_INSTRUMENT_TAGS[LDESC],  MATCH(_INSTRUMENTS[[#This Row],[TAG]],[3]!_INSTRUMENT_TAGS[TAG1],0)), "&lt;ERROR&gt;")</f>
        <v>CONTROL VALVE PUSH FEEDERS UNLOADING STATION 3</v>
      </c>
      <c r="C654" s="281"/>
      <c r="D654" s="280" t="s">
        <v>2575</v>
      </c>
      <c r="E654" s="281"/>
      <c r="F654" s="280">
        <v>4009</v>
      </c>
      <c r="G654" s="280" t="str">
        <f>IFERROR( INDEX([3]!_PIDS[DESCRIPTION],  MATCH(_INSTRUMENTS[[#This Row],[PID]],[3]!_PIDS[PID],0)), "&lt;ERROR&gt;")</f>
        <v>FUEL RECEPTION</v>
      </c>
      <c r="H654" s="280" t="s">
        <v>2368</v>
      </c>
      <c r="I654" s="280" t="s">
        <v>2370</v>
      </c>
    </row>
    <row r="655" spans="1:9" hidden="1" x14ac:dyDescent="0.4">
      <c r="A655" s="280" t="s">
        <v>809</v>
      </c>
      <c r="B655" s="280" t="str">
        <f>IFERROR( INDEX([3]!_INSTRUMENT_TAGS[LDESC],  MATCH(_INSTRUMENTS[[#This Row],[TAG]],[3]!_INSTRUMENT_TAGS[TAG1],0)), "&lt;ERROR&gt;")</f>
        <v>FUEL SILO FIRE WATER CONTROL VALVE</v>
      </c>
      <c r="C655" s="281"/>
      <c r="D655" s="280" t="s">
        <v>1124</v>
      </c>
      <c r="E655" s="281"/>
      <c r="F655" s="280">
        <v>4010</v>
      </c>
      <c r="G655" s="280" t="str">
        <f>IFERROR( INDEX([3]!_PIDS[DESCRIPTION],  MATCH(_INSTRUMENTS[[#This Row],[PID]],[3]!_PIDS[PID],0)), "&lt;ERROR&gt;")</f>
        <v>FUEL FEED</v>
      </c>
      <c r="H655" s="280" t="s">
        <v>2368</v>
      </c>
      <c r="I655" s="280" t="s">
        <v>2369</v>
      </c>
    </row>
    <row r="656" spans="1:9" hidden="1" x14ac:dyDescent="0.4">
      <c r="A656" s="280" t="s">
        <v>812</v>
      </c>
      <c r="B656" s="280" t="str">
        <f>IFERROR( INDEX([3]!_INSTRUMENT_TAGS[LDESC],  MATCH(_INSTRUMENTS[[#This Row],[TAG]],[3]!_INSTRUMENT_TAGS[TAG1],0)), "&lt;ERROR&gt;")</f>
        <v>FUEL POCKET FIRE WATER CONTROL VALVE</v>
      </c>
      <c r="C656" s="281"/>
      <c r="D656" s="280" t="s">
        <v>1124</v>
      </c>
      <c r="E656" s="281"/>
      <c r="F656" s="280">
        <v>4012</v>
      </c>
      <c r="G656" s="280" t="str">
        <f>IFERROR( INDEX([3]!_PIDS[DESCRIPTION],  MATCH(_INSTRUMENTS[[#This Row],[PID]],[3]!_PIDS[PID],0)), "&lt;ERROR&gt;")</f>
        <v>BOTTOM ASH AND SAND SYSTEM</v>
      </c>
      <c r="H656" s="280" t="s">
        <v>2368</v>
      </c>
      <c r="I656" s="280" t="s">
        <v>2369</v>
      </c>
    </row>
    <row r="657" spans="1:9" hidden="1" x14ac:dyDescent="0.4">
      <c r="A657" s="280" t="s">
        <v>911</v>
      </c>
      <c r="B657" s="280" t="str">
        <f>IFERROR( INDEX([3]!_INSTRUMENT_TAGS[LDESC],  MATCH(_INSTRUMENTS[[#This Row],[TAG]],[3]!_INSTRUMENT_TAGS[TAG1],0)), "&lt;ERROR&gt;")</f>
        <v>ESP INSULATOR 1 TEMPERATURE</v>
      </c>
      <c r="C657" s="281"/>
      <c r="D657" s="280" t="s">
        <v>2445</v>
      </c>
      <c r="E657" s="281"/>
      <c r="F657" s="280">
        <v>4011</v>
      </c>
      <c r="G657" s="280" t="str">
        <f>IFERROR( INDEX([3]!_PIDS[DESCRIPTION],  MATCH(_INSTRUMENTS[[#This Row],[PID]],[3]!_PIDS[PID],0)), "&lt;ERROR&gt;")</f>
        <v>FLUE GAS CLEANING</v>
      </c>
      <c r="H657" s="280" t="s">
        <v>2368</v>
      </c>
      <c r="I657" s="280" t="s">
        <v>2369</v>
      </c>
    </row>
    <row r="658" spans="1:9" hidden="1" x14ac:dyDescent="0.4">
      <c r="A658" s="280" t="s">
        <v>914</v>
      </c>
      <c r="B658" s="280" t="str">
        <f>IFERROR( INDEX([3]!_INSTRUMENT_TAGS[LDESC],  MATCH(_INSTRUMENTS[[#This Row],[TAG]],[3]!_INSTRUMENT_TAGS[TAG1],0)), "&lt;ERROR&gt;")</f>
        <v>ESP INSULATOR 2 TEMPERATURE</v>
      </c>
      <c r="C658" s="281"/>
      <c r="D658" s="280" t="s">
        <v>2445</v>
      </c>
      <c r="E658" s="281"/>
      <c r="F658" s="280">
        <v>4011</v>
      </c>
      <c r="G658" s="280" t="str">
        <f>IFERROR( INDEX([3]!_PIDS[DESCRIPTION],  MATCH(_INSTRUMENTS[[#This Row],[PID]],[3]!_PIDS[PID],0)), "&lt;ERROR&gt;")</f>
        <v>FLUE GAS CLEANING</v>
      </c>
      <c r="H658" s="280" t="s">
        <v>2368</v>
      </c>
      <c r="I658" s="280" t="s">
        <v>2369</v>
      </c>
    </row>
    <row r="659" spans="1:9" hidden="1" x14ac:dyDescent="0.4">
      <c r="A659" s="280" t="s">
        <v>707</v>
      </c>
      <c r="B659" s="280" t="str">
        <f>IFERROR( INDEX([3]!_INSTRUMENT_TAGS[LDESC],  MATCH(_INSTRUMENTS[[#This Row],[TAG]],[3]!_INSTRUMENT_TAGS[TAG1],0)), "&lt;ERROR&gt;")</f>
        <v>HYDRAULICS UNIT, THERMOSTAT FOR HEATER</v>
      </c>
      <c r="C659" s="281"/>
      <c r="D659" s="280" t="s">
        <v>1125</v>
      </c>
      <c r="E659" s="281"/>
      <c r="F659" s="280">
        <v>4009</v>
      </c>
      <c r="G659" s="280" t="str">
        <f>IFERROR( INDEX([3]!_PIDS[DESCRIPTION],  MATCH(_INSTRUMENTS[[#This Row],[PID]],[3]!_PIDS[PID],0)), "&lt;ERROR&gt;")</f>
        <v>FUEL RECEPTION</v>
      </c>
      <c r="H659" s="280" t="s">
        <v>2368</v>
      </c>
      <c r="I659" s="280" t="s">
        <v>2370</v>
      </c>
    </row>
    <row r="660" spans="1:9" hidden="1" x14ac:dyDescent="0.4">
      <c r="A660" s="280" t="s">
        <v>702</v>
      </c>
      <c r="B660" s="280" t="str">
        <f>IFERROR( INDEX([3]!_INSTRUMENT_TAGS[LDESC],  MATCH(_INSTRUMENTS[[#This Row],[TAG]],[3]!_INSTRUMENT_TAGS[TAG1],0)), "&lt;ERROR&gt;")</f>
        <v>HIGH TEMPERATURE SWITCH HYDRAULIC OIL</v>
      </c>
      <c r="C660" s="281"/>
      <c r="D660" s="280" t="s">
        <v>1125</v>
      </c>
      <c r="E660" s="281"/>
      <c r="F660" s="280">
        <v>4009</v>
      </c>
      <c r="G660" s="280" t="str">
        <f>IFERROR( INDEX([3]!_PIDS[DESCRIPTION],  MATCH(_INSTRUMENTS[[#This Row],[PID]],[3]!_PIDS[PID],0)), "&lt;ERROR&gt;")</f>
        <v>FUEL RECEPTION</v>
      </c>
      <c r="H660" s="280" t="s">
        <v>2368</v>
      </c>
      <c r="I660" s="280" t="s">
        <v>2370</v>
      </c>
    </row>
    <row r="661" spans="1:9" hidden="1" x14ac:dyDescent="0.4">
      <c r="A661" s="280" t="s">
        <v>965</v>
      </c>
      <c r="B661" s="280" t="str">
        <f>IFERROR( INDEX([3]!_INSTRUMENT_TAGS[LDESC],  MATCH(_INSTRUMENTS[[#This Row],[TAG]],[3]!_INSTRUMENT_TAGS[TAG1],0)), "&lt;ERROR&gt;")</f>
        <v>ESP ROTARY VALVE HEATING THERMOSTAT</v>
      </c>
      <c r="C661" s="281"/>
      <c r="D661" s="280" t="s">
        <v>2447</v>
      </c>
      <c r="E661" s="281"/>
      <c r="F661" s="280">
        <v>4011</v>
      </c>
      <c r="G661" s="280" t="str">
        <f>IFERROR( INDEX([3]!_PIDS[DESCRIPTION],  MATCH(_INSTRUMENTS[[#This Row],[PID]],[3]!_PIDS[PID],0)), "&lt;ERROR&gt;")</f>
        <v>FLUE GAS CLEANING</v>
      </c>
      <c r="H661" s="280" t="s">
        <v>2448</v>
      </c>
      <c r="I661" s="280" t="s">
        <v>2448</v>
      </c>
    </row>
    <row r="662" spans="1:9" hidden="1" x14ac:dyDescent="0.4">
      <c r="A662" s="280" t="s">
        <v>959</v>
      </c>
      <c r="B662" s="280" t="str">
        <f>IFERROR( INDEX([3]!_INSTRUMENT_TAGS[LDESC],  MATCH(_INSTRUMENTS[[#This Row],[TAG]],[3]!_INSTRUMENT_TAGS[TAG1],0)), "&lt;ERROR&gt;")</f>
        <v>ESP COLLECTION SCREW HEATING THERMOSTAT</v>
      </c>
      <c r="C662" s="281"/>
      <c r="D662" s="280" t="s">
        <v>2447</v>
      </c>
      <c r="E662" s="281"/>
      <c r="F662" s="280">
        <v>4011</v>
      </c>
      <c r="G662" s="280" t="str">
        <f>IFERROR( INDEX([3]!_PIDS[DESCRIPTION],  MATCH(_INSTRUMENTS[[#This Row],[PID]],[3]!_PIDS[PID],0)), "&lt;ERROR&gt;")</f>
        <v>FLUE GAS CLEANING</v>
      </c>
      <c r="H662" s="280" t="s">
        <v>2448</v>
      </c>
      <c r="I662" s="280" t="s">
        <v>2448</v>
      </c>
    </row>
    <row r="663" spans="1:9" hidden="1" x14ac:dyDescent="0.4">
      <c r="A663" s="280" t="s">
        <v>906</v>
      </c>
      <c r="B663" s="280" t="str">
        <f>IFERROR( INDEX([3]!_INSTRUMENT_TAGS[LDESC],  MATCH(_INSTRUMENTS[[#This Row],[TAG]],[3]!_INSTRUMENT_TAGS[TAG1],0)), "&lt;ERROR&gt;")</f>
        <v>ESP ASH HOPPER 2 OVERHEAT THERMOSTAT</v>
      </c>
      <c r="C663" s="281"/>
      <c r="D663" s="280" t="s">
        <v>2447</v>
      </c>
      <c r="E663" s="281"/>
      <c r="F663" s="280">
        <v>4011</v>
      </c>
      <c r="G663" s="280" t="str">
        <f>IFERROR( INDEX([3]!_PIDS[DESCRIPTION],  MATCH(_INSTRUMENTS[[#This Row],[PID]],[3]!_PIDS[PID],0)), "&lt;ERROR&gt;")</f>
        <v>FLUE GAS CLEANING</v>
      </c>
      <c r="H663" s="280" t="s">
        <v>2448</v>
      </c>
      <c r="I663" s="280" t="s">
        <v>2448</v>
      </c>
    </row>
    <row r="664" spans="1:9" hidden="1" x14ac:dyDescent="0.4">
      <c r="A664" s="280" t="s">
        <v>908</v>
      </c>
      <c r="B664" s="280" t="str">
        <f>IFERROR( INDEX([3]!_INSTRUMENT_TAGS[LDESC],  MATCH(_INSTRUMENTS[[#This Row],[TAG]],[3]!_INSTRUMENT_TAGS[TAG1],0)), "&lt;ERROR&gt;")</f>
        <v>ESP ASH HOPPER 1 OVERHEAT THERMOSTAT</v>
      </c>
      <c r="C664" s="281"/>
      <c r="D664" s="280" t="s">
        <v>2447</v>
      </c>
      <c r="E664" s="281"/>
      <c r="F664" s="280">
        <v>4011</v>
      </c>
      <c r="G664" s="280" t="str">
        <f>IFERROR( INDEX([3]!_PIDS[DESCRIPTION],  MATCH(_INSTRUMENTS[[#This Row],[PID]],[3]!_PIDS[PID],0)), "&lt;ERROR&gt;")</f>
        <v>FLUE GAS CLEANING</v>
      </c>
      <c r="H664" s="280" t="s">
        <v>2448</v>
      </c>
      <c r="I664" s="280" t="s">
        <v>2448</v>
      </c>
    </row>
    <row r="665" spans="1:9" hidden="1" x14ac:dyDescent="0.4">
      <c r="A665" s="280" t="s">
        <v>130</v>
      </c>
      <c r="B665" s="280" t="str">
        <f>IFERROR( INDEX([3]!_INSTRUMENT_TAGS[LDESC],  MATCH(_INSTRUMENTS[[#This Row],[TAG]],[3]!_INSTRUMENT_TAGS[TAG1],0)), "&lt;ERROR&gt;")</f>
        <v>FEED WATER TEMPERATURE</v>
      </c>
      <c r="C665" s="281"/>
      <c r="D665" s="280" t="s">
        <v>1122</v>
      </c>
      <c r="E665" s="281"/>
      <c r="F665" s="280">
        <v>4001</v>
      </c>
      <c r="G665" s="280" t="str">
        <f>IFERROR( INDEX([3]!_PIDS[DESCRIPTION],  MATCH(_INSTRUMENTS[[#This Row],[PID]],[3]!_PIDS[PID],0)), "&lt;ERROR&gt;")</f>
        <v>FEED WATER SYSTEM</v>
      </c>
      <c r="H665" s="280" t="s">
        <v>2368</v>
      </c>
      <c r="I665" s="280" t="s">
        <v>2369</v>
      </c>
    </row>
    <row r="666" spans="1:9" hidden="1" x14ac:dyDescent="0.4">
      <c r="A666" s="280" t="s">
        <v>137</v>
      </c>
      <c r="B666" s="280" t="str">
        <f>IFERROR( INDEX([3]!_INSTRUMENT_TAGS[LDESC],  MATCH(_INSTRUMENTS[[#This Row],[TAG]],[3]!_INSTRUMENT_TAGS[TAG1],0)), "&lt;ERROR&gt;")</f>
        <v>FEED WATER PUMP 2 BEARING TEMPERATURE</v>
      </c>
      <c r="C666" s="281"/>
      <c r="D666" s="280" t="s">
        <v>1122</v>
      </c>
      <c r="E666" s="281"/>
      <c r="F666" s="280">
        <v>4001</v>
      </c>
      <c r="G666" s="280" t="str">
        <f>IFERROR( INDEX([3]!_PIDS[DESCRIPTION],  MATCH(_INSTRUMENTS[[#This Row],[PID]],[3]!_PIDS[PID],0)), "&lt;ERROR&gt;")</f>
        <v>FEED WATER SYSTEM</v>
      </c>
      <c r="H666" s="280" t="s">
        <v>2368</v>
      </c>
      <c r="I666" s="280" t="s">
        <v>2369</v>
      </c>
    </row>
    <row r="667" spans="1:9" hidden="1" x14ac:dyDescent="0.4">
      <c r="A667" s="280" t="s">
        <v>173</v>
      </c>
      <c r="B667" s="280" t="str">
        <f>IFERROR( INDEX([3]!_INSTRUMENT_TAGS[LDESC],  MATCH(_INSTRUMENTS[[#This Row],[TAG]],[3]!_INSTRUMENT_TAGS[TAG1],0)), "&lt;ERROR&gt;")</f>
        <v>FW PUMP 1 MOTOR BEARING TEMPERATURE</v>
      </c>
      <c r="C667" s="281"/>
      <c r="D667" s="280" t="s">
        <v>1122</v>
      </c>
      <c r="E667" s="281"/>
      <c r="F667" s="280">
        <v>4001</v>
      </c>
      <c r="G667" s="280" t="str">
        <f>IFERROR( INDEX([3]!_PIDS[DESCRIPTION],  MATCH(_INSTRUMENTS[[#This Row],[PID]],[3]!_PIDS[PID],0)), "&lt;ERROR&gt;")</f>
        <v>FEED WATER SYSTEM</v>
      </c>
      <c r="H667" s="280" t="s">
        <v>2368</v>
      </c>
      <c r="I667" s="280" t="s">
        <v>2369</v>
      </c>
    </row>
    <row r="668" spans="1:9" hidden="1" x14ac:dyDescent="0.4">
      <c r="A668" s="280" t="s">
        <v>171</v>
      </c>
      <c r="B668" s="280" t="str">
        <f>IFERROR( INDEX([3]!_INSTRUMENT_TAGS[LDESC],  MATCH(_INSTRUMENTS[[#This Row],[TAG]],[3]!_INSTRUMENT_TAGS[TAG1],0)), "&lt;ERROR&gt;")</f>
        <v>FW PUMP 1 MOTOR WINDING TEMPERATURE</v>
      </c>
      <c r="C668" s="281"/>
      <c r="D668" s="280" t="s">
        <v>1122</v>
      </c>
      <c r="E668" s="281"/>
      <c r="F668" s="280">
        <v>4001</v>
      </c>
      <c r="G668" s="280" t="str">
        <f>IFERROR( INDEX([3]!_PIDS[DESCRIPTION],  MATCH(_INSTRUMENTS[[#This Row],[PID]],[3]!_PIDS[PID],0)), "&lt;ERROR&gt;")</f>
        <v>FEED WATER SYSTEM</v>
      </c>
      <c r="H668" s="280" t="s">
        <v>2368</v>
      </c>
      <c r="I668" s="280" t="s">
        <v>2369</v>
      </c>
    </row>
    <row r="669" spans="1:9" hidden="1" x14ac:dyDescent="0.4">
      <c r="A669" s="280" t="s">
        <v>164</v>
      </c>
      <c r="B669" s="280" t="str">
        <f>IFERROR( INDEX([3]!_INSTRUMENT_TAGS[LDESC],  MATCH(_INSTRUMENTS[[#This Row],[TAG]],[3]!_INSTRUMENT_TAGS[TAG1],0)), "&lt;ERROR&gt;")</f>
        <v>FW PUMP 2 MOTOR WINDING TEMPERATURE</v>
      </c>
      <c r="C669" s="281"/>
      <c r="D669" s="280" t="s">
        <v>1122</v>
      </c>
      <c r="E669" s="281"/>
      <c r="F669" s="280">
        <v>4001</v>
      </c>
      <c r="G669" s="280" t="str">
        <f>IFERROR( INDEX([3]!_PIDS[DESCRIPTION],  MATCH(_INSTRUMENTS[[#This Row],[PID]],[3]!_PIDS[PID],0)), "&lt;ERROR&gt;")</f>
        <v>FEED WATER SYSTEM</v>
      </c>
      <c r="H669" s="280" t="s">
        <v>2368</v>
      </c>
      <c r="I669" s="280" t="s">
        <v>2369</v>
      </c>
    </row>
    <row r="670" spans="1:9" hidden="1" x14ac:dyDescent="0.4">
      <c r="A670" s="280" t="s">
        <v>361</v>
      </c>
      <c r="B670" s="280" t="str">
        <f>IFERROR( INDEX([3]!_INSTRUMENT_TAGS[LDESC],  MATCH(_INSTRUMENTS[[#This Row],[TAG]],[3]!_INSTRUMENT_TAGS[TAG1],0)), "&lt;ERROR&gt;")</f>
        <v>BLOW DOWN TANK TEMPERATURE AND CONTROL</v>
      </c>
      <c r="C670" s="281"/>
      <c r="D670" s="280" t="s">
        <v>1122</v>
      </c>
      <c r="E670" s="281"/>
      <c r="F670" s="280">
        <v>4005</v>
      </c>
      <c r="G670" s="280" t="str">
        <f>IFERROR( INDEX([3]!_PIDS[DESCRIPTION],  MATCH(_INSTRUMENTS[[#This Row],[PID]],[3]!_PIDS[PID],0)), "&lt;ERROR&gt;")</f>
        <v>BLOWN DOWN SYSTEM</v>
      </c>
      <c r="H670" s="280" t="s">
        <v>2368</v>
      </c>
      <c r="I670" s="280" t="s">
        <v>2369</v>
      </c>
    </row>
    <row r="671" spans="1:9" hidden="1" x14ac:dyDescent="0.4">
      <c r="A671" s="280" t="s">
        <v>376</v>
      </c>
      <c r="B671" s="280" t="str">
        <f>IFERROR( INDEX([3]!_INSTRUMENT_TAGS[LDESC],  MATCH(_INSTRUMENTS[[#This Row],[TAG]],[3]!_INSTRUMENT_TAGS[TAG1],0)), "&lt;ERROR&gt;")</f>
        <v>ACCUMULATOR TEMPERATURE</v>
      </c>
      <c r="C671" s="281"/>
      <c r="D671" s="280" t="s">
        <v>1122</v>
      </c>
      <c r="E671" s="281"/>
      <c r="F671" s="280">
        <v>4006</v>
      </c>
      <c r="G671" s="280" t="str">
        <f>IFERROR( INDEX([3]!_PIDS[DESCRIPTION],  MATCH(_INSTRUMENTS[[#This Row],[PID]],[3]!_PIDS[PID],0)), "&lt;ERROR&gt;")</f>
        <v>STEAM ACCUMULATOR</v>
      </c>
      <c r="H671" s="280" t="s">
        <v>2368</v>
      </c>
      <c r="I671" s="280" t="s">
        <v>2369</v>
      </c>
    </row>
    <row r="672" spans="1:9" hidden="1" x14ac:dyDescent="0.4">
      <c r="A672" s="280" t="s">
        <v>200</v>
      </c>
      <c r="B672" s="280" t="str">
        <f>IFERROR( INDEX([3]!_INSTRUMENT_TAGS[LDESC],  MATCH(_INSTRUMENTS[[#This Row],[TAG]],[3]!_INSTRUMENT_TAGS[TAG1],0)), "&lt;ERROR&gt;")</f>
        <v>TEMPERATURE AFTER ECONOMIZER</v>
      </c>
      <c r="C672" s="281"/>
      <c r="D672" s="280" t="s">
        <v>1122</v>
      </c>
      <c r="E672" s="281"/>
      <c r="F672" s="280">
        <v>4002</v>
      </c>
      <c r="G672" s="280" t="str">
        <f>IFERROR( INDEX([3]!_PIDS[DESCRIPTION],  MATCH(_INSTRUMENTS[[#This Row],[PID]],[3]!_PIDS[PID],0)), "&lt;ERROR&gt;")</f>
        <v>BOILER WATER AND STEAM</v>
      </c>
      <c r="H672" s="280" t="s">
        <v>2368</v>
      </c>
      <c r="I672" s="280" t="s">
        <v>2369</v>
      </c>
    </row>
    <row r="673" spans="1:9" hidden="1" x14ac:dyDescent="0.4">
      <c r="A673" s="280" t="s">
        <v>222</v>
      </c>
      <c r="B673" s="280" t="str">
        <f>IFERROR( INDEX([3]!_INSTRUMENT_TAGS[LDESC],  MATCH(_INSTRUMENTS[[#This Row],[TAG]],[3]!_INSTRUMENT_TAGS[TAG1],0)), "&lt;ERROR&gt;")</f>
        <v>TEMPERATURE BEFORE ECONOMIZER</v>
      </c>
      <c r="C673" s="281"/>
      <c r="D673" s="280" t="s">
        <v>1122</v>
      </c>
      <c r="E673" s="281"/>
      <c r="F673" s="280">
        <v>4002</v>
      </c>
      <c r="G673" s="280" t="str">
        <f>IFERROR( INDEX([3]!_PIDS[DESCRIPTION],  MATCH(_INSTRUMENTS[[#This Row],[PID]],[3]!_PIDS[PID],0)), "&lt;ERROR&gt;")</f>
        <v>BOILER WATER AND STEAM</v>
      </c>
      <c r="H673" s="280" t="s">
        <v>2368</v>
      </c>
      <c r="I673" s="280" t="s">
        <v>2369</v>
      </c>
    </row>
    <row r="674" spans="1:9" hidden="1" x14ac:dyDescent="0.4">
      <c r="A674" s="280" t="s">
        <v>461</v>
      </c>
      <c r="B674" s="280" t="str">
        <f>IFERROR( INDEX([3]!_INSTRUMENT_TAGS[LDESC],  MATCH(_INSTRUMENTS[[#This Row],[TAG]],[3]!_INSTRUMENT_TAGS[TAG1],0)), "&lt;ERROR&gt;")</f>
        <v>CONDENSATE TEMPERATURE FROM PRIMARY AIR PREHEATE R</v>
      </c>
      <c r="C674" s="281"/>
      <c r="D674" s="280" t="s">
        <v>1122</v>
      </c>
      <c r="E674" s="281"/>
      <c r="F674" s="280">
        <v>4008</v>
      </c>
      <c r="G674" s="280" t="str">
        <f>IFERROR( INDEX([3]!_PIDS[DESCRIPTION],  MATCH(_INSTRUMENTS[[#This Row],[PID]],[3]!_PIDS[PID],0)), "&lt;ERROR&gt;")</f>
        <v>BOILER AIR AND FLUE GAS</v>
      </c>
      <c r="H674" s="280" t="s">
        <v>2368</v>
      </c>
      <c r="I674" s="280" t="s">
        <v>2369</v>
      </c>
    </row>
    <row r="675" spans="1:9" hidden="1" x14ac:dyDescent="0.4">
      <c r="A675" s="280" t="s">
        <v>1045</v>
      </c>
      <c r="B675" s="280" t="str">
        <f>IFERROR( INDEX([3]!_INSTRUMENT_TAGS[LDESC],  MATCH(_INSTRUMENTS[[#This Row],[TAG]],[3]!_INSTRUMENT_TAGS[TAG1],0)), "&lt;ERROR&gt;")</f>
        <v>COOLING WATER TEMPERATURE AFTER BOTTOM ASH CONVEYOR</v>
      </c>
      <c r="C675" s="281"/>
      <c r="D675" s="280" t="s">
        <v>1122</v>
      </c>
      <c r="E675" s="281"/>
      <c r="F675" s="280">
        <v>4012</v>
      </c>
      <c r="G675" s="280" t="str">
        <f>IFERROR( INDEX([3]!_PIDS[DESCRIPTION],  MATCH(_INSTRUMENTS[[#This Row],[PID]],[3]!_PIDS[PID],0)), "&lt;ERROR&gt;")</f>
        <v>BOTTOM ASH AND SAND SYSTEM</v>
      </c>
      <c r="H675" s="280" t="s">
        <v>2368</v>
      </c>
      <c r="I675" s="280" t="s">
        <v>2369</v>
      </c>
    </row>
    <row r="676" spans="1:9" hidden="1" x14ac:dyDescent="0.4">
      <c r="A676" s="280" t="s">
        <v>505</v>
      </c>
      <c r="B676" s="280" t="str">
        <f>IFERROR( INDEX([3]!_INSTRUMENT_TAGS[LDESC],  MATCH(_INSTRUMENTS[[#This Row],[TAG]],[3]!_INSTRUMENT_TAGS[TAG1],0)), "&lt;ERROR&gt;")</f>
        <v>STEAM TEMPERATURE TO AIR PREHEATER</v>
      </c>
      <c r="C676" s="281"/>
      <c r="D676" s="280" t="s">
        <v>1122</v>
      </c>
      <c r="E676" s="281"/>
      <c r="F676" s="280">
        <v>4008</v>
      </c>
      <c r="G676" s="280" t="str">
        <f>IFERROR( INDEX([3]!_PIDS[DESCRIPTION],  MATCH(_INSTRUMENTS[[#This Row],[PID]],[3]!_PIDS[PID],0)), "&lt;ERROR&gt;")</f>
        <v>BOILER AIR AND FLUE GAS</v>
      </c>
      <c r="H676" s="280" t="s">
        <v>2368</v>
      </c>
      <c r="I676" s="280" t="s">
        <v>2369</v>
      </c>
    </row>
    <row r="677" spans="1:9" hidden="1" x14ac:dyDescent="0.4">
      <c r="A677" s="280" t="s">
        <v>253</v>
      </c>
      <c r="B677" s="280" t="str">
        <f>IFERROR( INDEX([3]!_INSTRUMENT_TAGS[LDESC],  MATCH(_INSTRUMENTS[[#This Row],[TAG]],[3]!_INSTRUMENT_TAGS[TAG1],0)), "&lt;ERROR&gt;")</f>
        <v>MAIN STEAM TEMPERATURE</v>
      </c>
      <c r="C677" s="281"/>
      <c r="D677" s="280" t="s">
        <v>1122</v>
      </c>
      <c r="E677" s="281"/>
      <c r="F677" s="280">
        <v>4003</v>
      </c>
      <c r="G677" s="280" t="str">
        <f>IFERROR( INDEX([3]!_PIDS[DESCRIPTION],  MATCH(_INSTRUMENTS[[#This Row],[PID]],[3]!_PIDS[PID],0)), "&lt;ERROR&gt;")</f>
        <v>MAIN STEAM</v>
      </c>
      <c r="H677" s="280" t="s">
        <v>2368</v>
      </c>
      <c r="I677" s="280" t="s">
        <v>2369</v>
      </c>
    </row>
    <row r="678" spans="1:9" hidden="1" x14ac:dyDescent="0.4">
      <c r="A678" s="280" t="s">
        <v>335</v>
      </c>
      <c r="B678" s="280" t="str">
        <f>IFERROR( INDEX([3]!_INSTRUMENT_TAGS[LDESC],  MATCH(_INSTRUMENTS[[#This Row],[TAG]],[3]!_INSTRUMENT_TAGS[TAG1],0)), "&lt;ERROR&gt;")</f>
        <v>SOOTBLOWING LINE TEMPERATURE</v>
      </c>
      <c r="C678" s="281"/>
      <c r="D678" s="280" t="s">
        <v>1122</v>
      </c>
      <c r="E678" s="281"/>
      <c r="F678" s="280">
        <v>4004</v>
      </c>
      <c r="G678" s="280" t="str">
        <f>IFERROR( INDEX([3]!_PIDS[DESCRIPTION],  MATCH(_INSTRUMENTS[[#This Row],[PID]],[3]!_PIDS[PID],0)), "&lt;ERROR&gt;")</f>
        <v>SOOT BLOWERS</v>
      </c>
      <c r="H678" s="280" t="s">
        <v>2368</v>
      </c>
      <c r="I678" s="280" t="s">
        <v>2369</v>
      </c>
    </row>
    <row r="679" spans="1:9" hidden="1" x14ac:dyDescent="0.4">
      <c r="A679" s="280" t="s">
        <v>369</v>
      </c>
      <c r="B679" s="280" t="str">
        <f>IFERROR( INDEX([3]!_INSTRUMENT_TAGS[LDESC],  MATCH(_INSTRUMENTS[[#This Row],[TAG]],[3]!_INSTRUMENT_TAGS[TAG1],0)), "&lt;ERROR&gt;")</f>
        <v>STEAM OUTLET TEMPERATURE FROM ACCUMULATOR</v>
      </c>
      <c r="C679" s="281"/>
      <c r="D679" s="280" t="s">
        <v>1122</v>
      </c>
      <c r="E679" s="281"/>
      <c r="F679" s="280">
        <v>4006</v>
      </c>
      <c r="G679" s="280" t="str">
        <f>IFERROR( INDEX([3]!_PIDS[DESCRIPTION],  MATCH(_INSTRUMENTS[[#This Row],[PID]],[3]!_PIDS[PID],0)), "&lt;ERROR&gt;")</f>
        <v>STEAM ACCUMULATOR</v>
      </c>
      <c r="H679" s="280" t="s">
        <v>2368</v>
      </c>
      <c r="I679" s="280" t="s">
        <v>2369</v>
      </c>
    </row>
    <row r="680" spans="1:9" hidden="1" x14ac:dyDescent="0.4">
      <c r="A680" s="280" t="s">
        <v>378</v>
      </c>
      <c r="B680" s="280" t="str">
        <f>IFERROR( INDEX([3]!_INSTRUMENT_TAGS[LDESC],  MATCH(_INSTRUMENTS[[#This Row],[TAG]],[3]!_INSTRUMENT_TAGS[TAG1],0)), "&lt;ERROR&gt;")</f>
        <v>18BAR(G) STEAM TEMPERATURE</v>
      </c>
      <c r="C680" s="281"/>
      <c r="D680" s="280" t="s">
        <v>2445</v>
      </c>
      <c r="E680" s="281"/>
      <c r="F680" s="280">
        <v>4006</v>
      </c>
      <c r="G680" s="280" t="str">
        <f>IFERROR( INDEX([3]!_PIDS[DESCRIPTION],  MATCH(_INSTRUMENTS[[#This Row],[PID]],[3]!_PIDS[PID],0)), "&lt;ERROR&gt;")</f>
        <v>STEAM ACCUMULATOR</v>
      </c>
      <c r="H680" s="280" t="s">
        <v>2368</v>
      </c>
      <c r="I680" s="280" t="s">
        <v>2369</v>
      </c>
    </row>
    <row r="681" spans="1:9" hidden="1" x14ac:dyDescent="0.4">
      <c r="A681" s="280" t="s">
        <v>508</v>
      </c>
      <c r="B681" s="280" t="str">
        <f>IFERROR( INDEX([3]!_INSTRUMENT_TAGS[LDESC],  MATCH(_INSTRUMENTS[[#This Row],[TAG]],[3]!_INSTRUMENT_TAGS[TAG1],0)), "&lt;ERROR&gt;")</f>
        <v>FURNACE TEMPERATURE CONNECTION</v>
      </c>
      <c r="C681" s="281"/>
      <c r="D681" s="280" t="s">
        <v>1122</v>
      </c>
      <c r="E681" s="281"/>
      <c r="F681" s="280">
        <v>4008</v>
      </c>
      <c r="G681" s="280" t="str">
        <f>IFERROR( INDEX([3]!_PIDS[DESCRIPTION],  MATCH(_INSTRUMENTS[[#This Row],[PID]],[3]!_PIDS[PID],0)), "&lt;ERROR&gt;")</f>
        <v>BOILER AIR AND FLUE GAS</v>
      </c>
      <c r="H681" s="280" t="s">
        <v>2368</v>
      </c>
      <c r="I681" s="280" t="s">
        <v>2369</v>
      </c>
    </row>
    <row r="682" spans="1:9" hidden="1" x14ac:dyDescent="0.4">
      <c r="A682" s="280" t="s">
        <v>447</v>
      </c>
      <c r="B682" s="280" t="str">
        <f>IFERROR( INDEX([3]!_INSTRUMENT_TAGS[LDESC],  MATCH(_INSTRUMENTS[[#This Row],[TAG]],[3]!_INSTRUMENT_TAGS[TAG1],0)), "&lt;ERROR&gt;")</f>
        <v>PRIMARY AIR TEMPERATURE BEFORE PREHEATER</v>
      </c>
      <c r="C682" s="281"/>
      <c r="D682" s="280" t="s">
        <v>1122</v>
      </c>
      <c r="E682" s="281"/>
      <c r="F682" s="280">
        <v>4008</v>
      </c>
      <c r="G682" s="280" t="str">
        <f>IFERROR( INDEX([3]!_PIDS[DESCRIPTION],  MATCH(_INSTRUMENTS[[#This Row],[PID]],[3]!_PIDS[PID],0)), "&lt;ERROR&gt;")</f>
        <v>BOILER AIR AND FLUE GAS</v>
      </c>
      <c r="H682" s="280" t="s">
        <v>2368</v>
      </c>
      <c r="I682" s="280" t="s">
        <v>2369</v>
      </c>
    </row>
    <row r="683" spans="1:9" hidden="1" x14ac:dyDescent="0.4">
      <c r="A683" s="280" t="s">
        <v>1092</v>
      </c>
      <c r="B683" s="280" t="str">
        <f>IFERROR( INDEX([3]!_INSTRUMENT_TAGS[LDESC],  MATCH(_INSTRUMENTS[[#This Row],[TAG]],[3]!_INSTRUMENT_TAGS[TAG1],0)), "&lt;ERROR&gt;")</f>
        <v>BOILER ROOM UPPER PART TEMPERATURE</v>
      </c>
      <c r="C683" s="281"/>
      <c r="D683" s="280" t="s">
        <v>1122</v>
      </c>
      <c r="E683" s="281"/>
      <c r="F683" s="280">
        <v>4014</v>
      </c>
      <c r="G683" s="280" t="str">
        <f>IFERROR( INDEX([3]!_PIDS[DESCRIPTION],  MATCH(_INSTRUMENTS[[#This Row],[PID]],[3]!_PIDS[PID],0)), "&lt;ERROR&gt;")</f>
        <v>COMPRESSED AIR AND WATER DISTRIBUTION</v>
      </c>
      <c r="H683" s="280" t="s">
        <v>2368</v>
      </c>
      <c r="I683" s="280" t="s">
        <v>2369</v>
      </c>
    </row>
    <row r="684" spans="1:9" hidden="1" x14ac:dyDescent="0.4">
      <c r="A684" s="280" t="s">
        <v>538</v>
      </c>
      <c r="B684" s="280" t="str">
        <f>IFERROR( INDEX([3]!_INSTRUMENT_TAGS[LDESC],  MATCH(_INSTRUMENTS[[#This Row],[TAG]],[3]!_INSTRUMENT_TAGS[TAG1],0)), "&lt;ERROR&gt;")</f>
        <v>PRIMARY AIR FAN MOTOR WINDING TEMPERATURE 1</v>
      </c>
      <c r="C684" s="281"/>
      <c r="D684" s="280" t="s">
        <v>1122</v>
      </c>
      <c r="E684" s="281"/>
      <c r="F684" s="280">
        <v>4008</v>
      </c>
      <c r="G684" s="280" t="str">
        <f>IFERROR( INDEX([3]!_PIDS[DESCRIPTION],  MATCH(_INSTRUMENTS[[#This Row],[PID]],[3]!_PIDS[PID],0)), "&lt;ERROR&gt;")</f>
        <v>BOILER AIR AND FLUE GAS</v>
      </c>
      <c r="H684" s="280" t="s">
        <v>2368</v>
      </c>
      <c r="I684" s="280" t="s">
        <v>2369</v>
      </c>
    </row>
    <row r="685" spans="1:9" hidden="1" x14ac:dyDescent="0.4">
      <c r="A685" s="280" t="s">
        <v>539</v>
      </c>
      <c r="B685" s="280" t="str">
        <f>IFERROR( INDEX([3]!_INSTRUMENT_TAGS[LDESC],  MATCH(_INSTRUMENTS[[#This Row],[TAG]],[3]!_INSTRUMENT_TAGS[TAG1],0)), "&lt;ERROR&gt;")</f>
        <v>PRIMARY AIR FAN MOTOR WINDING TEMPERATURE 2</v>
      </c>
      <c r="C685" s="281"/>
      <c r="D685" s="280" t="s">
        <v>1122</v>
      </c>
      <c r="E685" s="281"/>
      <c r="F685" s="280">
        <v>4008</v>
      </c>
      <c r="G685" s="280" t="str">
        <f>IFERROR( INDEX([3]!_PIDS[DESCRIPTION],  MATCH(_INSTRUMENTS[[#This Row],[PID]],[3]!_PIDS[PID],0)), "&lt;ERROR&gt;")</f>
        <v>BOILER AIR AND FLUE GAS</v>
      </c>
      <c r="H685" s="280" t="s">
        <v>2368</v>
      </c>
      <c r="I685" s="280" t="s">
        <v>2369</v>
      </c>
    </row>
    <row r="686" spans="1:9" hidden="1" x14ac:dyDescent="0.4">
      <c r="A686" s="280" t="s">
        <v>537</v>
      </c>
      <c r="B686" s="280" t="str">
        <f>IFERROR( INDEX([3]!_INSTRUMENT_TAGS[LDESC],  MATCH(_INSTRUMENTS[[#This Row],[TAG]],[3]!_INSTRUMENT_TAGS[TAG1],0)), "&lt;ERROR&gt;")</f>
        <v>PRIMARY AIR FAN MOTOR BEARING TEMPERATURE 1</v>
      </c>
      <c r="C686" s="281"/>
      <c r="D686" s="280" t="s">
        <v>1122</v>
      </c>
      <c r="E686" s="281"/>
      <c r="F686" s="280">
        <v>4008</v>
      </c>
      <c r="G686" s="280" t="str">
        <f>IFERROR( INDEX([3]!_PIDS[DESCRIPTION],  MATCH(_INSTRUMENTS[[#This Row],[PID]],[3]!_PIDS[PID],0)), "&lt;ERROR&gt;")</f>
        <v>BOILER AIR AND FLUE GAS</v>
      </c>
      <c r="H686" s="280" t="s">
        <v>2368</v>
      </c>
      <c r="I686" s="280" t="s">
        <v>2369</v>
      </c>
    </row>
    <row r="687" spans="1:9" hidden="1" x14ac:dyDescent="0.4">
      <c r="A687" s="280" t="s">
        <v>490</v>
      </c>
      <c r="B687" s="280" t="str">
        <f>IFERROR( INDEX([3]!_INSTRUMENT_TAGS[LDESC],  MATCH(_INSTRUMENTS[[#This Row],[TAG]],[3]!_INSTRUMENT_TAGS[TAG1],0)), "&lt;ERROR&gt;")</f>
        <v>PRIMARY AIR TEMPERATURE</v>
      </c>
      <c r="C687" s="281"/>
      <c r="D687" s="280" t="s">
        <v>1122</v>
      </c>
      <c r="E687" s="281"/>
      <c r="F687" s="280">
        <v>4008</v>
      </c>
      <c r="G687" s="280" t="str">
        <f>IFERROR( INDEX([3]!_PIDS[DESCRIPTION],  MATCH(_INSTRUMENTS[[#This Row],[PID]],[3]!_PIDS[PID],0)), "&lt;ERROR&gt;")</f>
        <v>BOILER AIR AND FLUE GAS</v>
      </c>
      <c r="H687" s="280" t="s">
        <v>2368</v>
      </c>
      <c r="I687" s="280" t="s">
        <v>2369</v>
      </c>
    </row>
    <row r="688" spans="1:9" hidden="1" x14ac:dyDescent="0.4">
      <c r="A688" s="280" t="s">
        <v>536</v>
      </c>
      <c r="B688" s="280" t="str">
        <f>IFERROR( INDEX([3]!_INSTRUMENT_TAGS[LDESC],  MATCH(_INSTRUMENTS[[#This Row],[TAG]],[3]!_INSTRUMENT_TAGS[TAG1],0)), "&lt;ERROR&gt;")</f>
        <v>SECONDARY AIR FAN MOTOR WINDING TEMPERATURE 1</v>
      </c>
      <c r="C688" s="281"/>
      <c r="D688" s="280" t="s">
        <v>1122</v>
      </c>
      <c r="E688" s="281"/>
      <c r="F688" s="280">
        <v>4008</v>
      </c>
      <c r="G688" s="280" t="str">
        <f>IFERROR( INDEX([3]!_PIDS[DESCRIPTION],  MATCH(_INSTRUMENTS[[#This Row],[PID]],[3]!_PIDS[PID],0)), "&lt;ERROR&gt;")</f>
        <v>BOILER AIR AND FLUE GAS</v>
      </c>
      <c r="H688" s="280" t="s">
        <v>2368</v>
      </c>
      <c r="I688" s="280" t="s">
        <v>2369</v>
      </c>
    </row>
    <row r="689" spans="1:9" hidden="1" x14ac:dyDescent="0.4">
      <c r="A689" s="280" t="s">
        <v>541</v>
      </c>
      <c r="B689" s="280" t="str">
        <f>IFERROR( INDEX([3]!_INSTRUMENT_TAGS[LDESC],  MATCH(_INSTRUMENTS[[#This Row],[TAG]],[3]!_INSTRUMENT_TAGS[TAG1],0)), "&lt;ERROR&gt;")</f>
        <v>SECONDARY AIR FAN MOTOR WINDING TEMPERATURE 2</v>
      </c>
      <c r="C689" s="281"/>
      <c r="D689" s="280" t="s">
        <v>1122</v>
      </c>
      <c r="E689" s="281"/>
      <c r="F689" s="280">
        <v>4008</v>
      </c>
      <c r="G689" s="280" t="str">
        <f>IFERROR( INDEX([3]!_PIDS[DESCRIPTION],  MATCH(_INSTRUMENTS[[#This Row],[PID]],[3]!_PIDS[PID],0)), "&lt;ERROR&gt;")</f>
        <v>BOILER AIR AND FLUE GAS</v>
      </c>
      <c r="H689" s="280" t="s">
        <v>2368</v>
      </c>
      <c r="I689" s="280" t="s">
        <v>2369</v>
      </c>
    </row>
    <row r="690" spans="1:9" hidden="1" x14ac:dyDescent="0.4">
      <c r="A690" s="280" t="s">
        <v>535</v>
      </c>
      <c r="B690" s="280" t="str">
        <f>IFERROR( INDEX([3]!_INSTRUMENT_TAGS[LDESC],  MATCH(_INSTRUMENTS[[#This Row],[TAG]],[3]!_INSTRUMENT_TAGS[TAG1],0)), "&lt;ERROR&gt;")</f>
        <v>SECONDARY AIR FAN MOTOR BEARING TEMPERATURE 1</v>
      </c>
      <c r="C690" s="281"/>
      <c r="D690" s="280" t="s">
        <v>1122</v>
      </c>
      <c r="E690" s="281"/>
      <c r="F690" s="280">
        <v>4008</v>
      </c>
      <c r="G690" s="280" t="str">
        <f>IFERROR( INDEX([3]!_PIDS[DESCRIPTION],  MATCH(_INSTRUMENTS[[#This Row],[PID]],[3]!_PIDS[PID],0)), "&lt;ERROR&gt;")</f>
        <v>BOILER AIR AND FLUE GAS</v>
      </c>
      <c r="H690" s="280" t="s">
        <v>2368</v>
      </c>
      <c r="I690" s="280" t="s">
        <v>2369</v>
      </c>
    </row>
    <row r="691" spans="1:9" hidden="1" x14ac:dyDescent="0.4">
      <c r="A691" s="280" t="s">
        <v>1292</v>
      </c>
      <c r="B691" s="280" t="str">
        <f>IFERROR( INDEX([3]!_INSTRUMENT_TAGS[LDESC],  MATCH(_INSTRUMENTS[[#This Row],[TAG]],[3]!_INSTRUMENT_TAGS[TAG1],0)), "&lt;ERROR&gt;")</f>
        <v>PRIMARY AIR FAN MOTOR BEARING TEMPERATURE 2</v>
      </c>
      <c r="C691" s="281"/>
      <c r="D691" s="280" t="s">
        <v>1122</v>
      </c>
      <c r="E691" s="281"/>
      <c r="F691" s="280">
        <v>4008</v>
      </c>
      <c r="G691" s="280" t="str">
        <f>IFERROR( INDEX([3]!_PIDS[DESCRIPTION],  MATCH(_INSTRUMENTS[[#This Row],[PID]],[3]!_PIDS[PID],0)), "&lt;ERROR&gt;")</f>
        <v>BOILER AIR AND FLUE GAS</v>
      </c>
      <c r="H691" s="280" t="s">
        <v>2368</v>
      </c>
      <c r="I691" s="280" t="s">
        <v>2369</v>
      </c>
    </row>
    <row r="692" spans="1:9" hidden="1" x14ac:dyDescent="0.4">
      <c r="A692" s="280" t="s">
        <v>502</v>
      </c>
      <c r="B692" s="280" t="str">
        <f>IFERROR( INDEX([3]!_INSTRUMENT_TAGS[LDESC],  MATCH(_INSTRUMENTS[[#This Row],[TAG]],[3]!_INSTRUMENT_TAGS[TAG1],0)), "&lt;ERROR&gt;")</f>
        <v>BOILER 1ST DRAFT TEMPERATURE</v>
      </c>
      <c r="C692" s="281"/>
      <c r="D692" s="280" t="s">
        <v>1122</v>
      </c>
      <c r="E692" s="281"/>
      <c r="F692" s="280">
        <v>4008</v>
      </c>
      <c r="G692" s="280" t="str">
        <f>IFERROR( INDEX([3]!_PIDS[DESCRIPTION],  MATCH(_INSTRUMENTS[[#This Row],[PID]],[3]!_PIDS[PID],0)), "&lt;ERROR&gt;")</f>
        <v>BOILER AIR AND FLUE GAS</v>
      </c>
      <c r="H692" s="280" t="s">
        <v>2368</v>
      </c>
      <c r="I692" s="280" t="s">
        <v>2369</v>
      </c>
    </row>
    <row r="693" spans="1:9" hidden="1" x14ac:dyDescent="0.4">
      <c r="A693" s="280" t="s">
        <v>478</v>
      </c>
      <c r="B693" s="280" t="str">
        <f>IFERROR( INDEX([3]!_INSTRUMENT_TAGS[LDESC],  MATCH(_INSTRUMENTS[[#This Row],[TAG]],[3]!_INSTRUMENT_TAGS[TAG1],0)), "&lt;ERROR&gt;")</f>
        <v>BOILER TEMPERATURE AFTER EMPTY DRAFT 1</v>
      </c>
      <c r="C693" s="281"/>
      <c r="D693" s="280" t="s">
        <v>1122</v>
      </c>
      <c r="E693" s="281"/>
      <c r="F693" s="280">
        <v>4008</v>
      </c>
      <c r="G693" s="280" t="str">
        <f>IFERROR( INDEX([3]!_PIDS[DESCRIPTION],  MATCH(_INSTRUMENTS[[#This Row],[PID]],[3]!_PIDS[PID],0)), "&lt;ERROR&gt;")</f>
        <v>BOILER AIR AND FLUE GAS</v>
      </c>
      <c r="H693" s="280" t="s">
        <v>2368</v>
      </c>
      <c r="I693" s="280" t="s">
        <v>2369</v>
      </c>
    </row>
    <row r="694" spans="1:9" hidden="1" x14ac:dyDescent="0.4">
      <c r="A694" s="280" t="s">
        <v>469</v>
      </c>
      <c r="B694" s="280" t="str">
        <f>IFERROR( INDEX([3]!_INSTRUMENT_TAGS[LDESC],  MATCH(_INSTRUMENTS[[#This Row],[TAG]],[3]!_INSTRUMENT_TAGS[TAG1],0)), "&lt;ERROR&gt;")</f>
        <v>BOILER TEMPERATURE AFTER EMPTY DRAFT 2</v>
      </c>
      <c r="C694" s="281"/>
      <c r="D694" s="280" t="s">
        <v>1122</v>
      </c>
      <c r="E694" s="281"/>
      <c r="F694" s="280">
        <v>4008</v>
      </c>
      <c r="G694" s="280" t="str">
        <f>IFERROR( INDEX([3]!_PIDS[DESCRIPTION],  MATCH(_INSTRUMENTS[[#This Row],[PID]],[3]!_PIDS[PID],0)), "&lt;ERROR&gt;")</f>
        <v>BOILER AIR AND FLUE GAS</v>
      </c>
      <c r="H694" s="280" t="s">
        <v>2368</v>
      </c>
      <c r="I694" s="280" t="s">
        <v>2369</v>
      </c>
    </row>
    <row r="695" spans="1:9" hidden="1" x14ac:dyDescent="0.4">
      <c r="A695" s="280" t="s">
        <v>464</v>
      </c>
      <c r="B695" s="280" t="str">
        <f>IFERROR( INDEX([3]!_INSTRUMENT_TAGS[LDESC],  MATCH(_INSTRUMENTS[[#This Row],[TAG]],[3]!_INSTRUMENT_TAGS[TAG1],0)), "&lt;ERROR&gt;")</f>
        <v>BED TEMPERATURE 1</v>
      </c>
      <c r="C695" s="281"/>
      <c r="D695" s="280" t="s">
        <v>1126</v>
      </c>
      <c r="E695" s="281"/>
      <c r="F695" s="280">
        <v>4008</v>
      </c>
      <c r="G695" s="280" t="str">
        <f>IFERROR( INDEX([3]!_PIDS[DESCRIPTION],  MATCH(_INSTRUMENTS[[#This Row],[PID]],[3]!_PIDS[PID],0)), "&lt;ERROR&gt;")</f>
        <v>BOILER AIR AND FLUE GAS</v>
      </c>
      <c r="H695" s="280" t="s">
        <v>2444</v>
      </c>
      <c r="I695" s="280" t="s">
        <v>2444</v>
      </c>
    </row>
    <row r="696" spans="1:9" hidden="1" x14ac:dyDescent="0.4">
      <c r="A696" s="280" t="s">
        <v>472</v>
      </c>
      <c r="B696" s="280" t="str">
        <f>IFERROR( INDEX([3]!_INSTRUMENT_TAGS[LDESC],  MATCH(_INSTRUMENTS[[#This Row],[TAG]],[3]!_INSTRUMENT_TAGS[TAG1],0)), "&lt;ERROR&gt;")</f>
        <v>BED TEMPERATURE 2</v>
      </c>
      <c r="C696" s="281"/>
      <c r="D696" s="280" t="s">
        <v>1126</v>
      </c>
      <c r="E696" s="281"/>
      <c r="F696" s="280">
        <v>4008</v>
      </c>
      <c r="G696" s="280" t="str">
        <f>IFERROR( INDEX([3]!_PIDS[DESCRIPTION],  MATCH(_INSTRUMENTS[[#This Row],[PID]],[3]!_PIDS[PID],0)), "&lt;ERROR&gt;")</f>
        <v>BOILER AIR AND FLUE GAS</v>
      </c>
      <c r="H696" s="280" t="s">
        <v>2444</v>
      </c>
      <c r="I696" s="280" t="s">
        <v>2444</v>
      </c>
    </row>
    <row r="697" spans="1:9" hidden="1" x14ac:dyDescent="0.4">
      <c r="A697" s="280" t="s">
        <v>496</v>
      </c>
      <c r="B697" s="280" t="str">
        <f>IFERROR( INDEX([3]!_INSTRUMENT_TAGS[LDESC],  MATCH(_INSTRUMENTS[[#This Row],[TAG]],[3]!_INSTRUMENT_TAGS[TAG1],0)), "&lt;ERROR&gt;")</f>
        <v>BOILER BED TEMPERATURE MIDDLE LEVEL</v>
      </c>
      <c r="C697" s="281"/>
      <c r="D697" s="280" t="s">
        <v>1122</v>
      </c>
      <c r="E697" s="281"/>
      <c r="F697" s="280">
        <v>4008</v>
      </c>
      <c r="G697" s="280" t="str">
        <f>IFERROR( INDEX([3]!_PIDS[DESCRIPTION],  MATCH(_INSTRUMENTS[[#This Row],[PID]],[3]!_PIDS[PID],0)), "&lt;ERROR&gt;")</f>
        <v>BOILER AIR AND FLUE GAS</v>
      </c>
      <c r="H697" s="280" t="s">
        <v>2368</v>
      </c>
      <c r="I697" s="280" t="s">
        <v>2369</v>
      </c>
    </row>
    <row r="698" spans="1:9" hidden="1" x14ac:dyDescent="0.4">
      <c r="A698" s="280" t="s">
        <v>499</v>
      </c>
      <c r="B698" s="280" t="str">
        <f>IFERROR( INDEX([3]!_INSTRUMENT_TAGS[LDESC],  MATCH(_INSTRUMENTS[[#This Row],[TAG]],[3]!_INSTRUMENT_TAGS[TAG1],0)), "&lt;ERROR&gt;")</f>
        <v>BOILER BED TEMPERATURE LOWER LEVEL</v>
      </c>
      <c r="C698" s="281"/>
      <c r="D698" s="280" t="s">
        <v>1122</v>
      </c>
      <c r="E698" s="281"/>
      <c r="F698" s="280">
        <v>4008</v>
      </c>
      <c r="G698" s="280" t="str">
        <f>IFERROR( INDEX([3]!_PIDS[DESCRIPTION],  MATCH(_INSTRUMENTS[[#This Row],[PID]],[3]!_PIDS[PID],0)), "&lt;ERROR&gt;")</f>
        <v>BOILER AIR AND FLUE GAS</v>
      </c>
      <c r="H698" s="280" t="s">
        <v>2368</v>
      </c>
      <c r="I698" s="280" t="s">
        <v>2369</v>
      </c>
    </row>
    <row r="699" spans="1:9" hidden="1" x14ac:dyDescent="0.4">
      <c r="A699" s="280" t="s">
        <v>455</v>
      </c>
      <c r="B699" s="280" t="str">
        <f>IFERROR( INDEX([3]!_INSTRUMENT_TAGS[LDESC],  MATCH(_INSTRUMENTS[[#This Row],[TAG]],[3]!_INSTRUMENT_TAGS[TAG1],0)), "&lt;ERROR&gt;")</f>
        <v>BED TEMPERATURE 3</v>
      </c>
      <c r="C699" s="281"/>
      <c r="D699" s="280" t="s">
        <v>1126</v>
      </c>
      <c r="E699" s="281"/>
      <c r="F699" s="280">
        <v>4008</v>
      </c>
      <c r="G699" s="280" t="str">
        <f>IFERROR( INDEX([3]!_PIDS[DESCRIPTION],  MATCH(_INSTRUMENTS[[#This Row],[PID]],[3]!_PIDS[PID],0)), "&lt;ERROR&gt;")</f>
        <v>BOILER AIR AND FLUE GAS</v>
      </c>
      <c r="H699" s="280" t="s">
        <v>2444</v>
      </c>
      <c r="I699" s="280" t="s">
        <v>2444</v>
      </c>
    </row>
    <row r="700" spans="1:9" hidden="1" x14ac:dyDescent="0.4">
      <c r="A700" s="280" t="s">
        <v>427</v>
      </c>
      <c r="B700" s="280" t="str">
        <f>IFERROR( INDEX([3]!_INSTRUMENT_TAGS[LDESC],  MATCH(_INSTRUMENTS[[#This Row],[TAG]],[3]!_INSTRUMENT_TAGS[TAG1],0)), "&lt;ERROR&gt;")</f>
        <v>BED TEMPERATURE 4</v>
      </c>
      <c r="C700" s="281"/>
      <c r="D700" s="280" t="s">
        <v>1126</v>
      </c>
      <c r="E700" s="281"/>
      <c r="F700" s="280">
        <v>4008</v>
      </c>
      <c r="G700" s="280" t="str">
        <f>IFERROR( INDEX([3]!_PIDS[DESCRIPTION],  MATCH(_INSTRUMENTS[[#This Row],[PID]],[3]!_PIDS[PID],0)), "&lt;ERROR&gt;")</f>
        <v>BOILER AIR AND FLUE GAS</v>
      </c>
      <c r="H700" s="280" t="s">
        <v>2444</v>
      </c>
      <c r="I700" s="280" t="s">
        <v>2444</v>
      </c>
    </row>
    <row r="701" spans="1:9" hidden="1" x14ac:dyDescent="0.4">
      <c r="A701" s="280" t="s">
        <v>1297</v>
      </c>
      <c r="B701" s="280" t="str">
        <f>IFERROR( INDEX([3]!_INSTRUMENT_TAGS[LDESC],  MATCH(_INSTRUMENTS[[#This Row],[TAG]],[3]!_INSTRUMENT_TAGS[TAG1],0)), "&lt;ERROR&gt;")</f>
        <v>PRIMARY AIR FAN MOTOR WINDING TEMPERATURE 3</v>
      </c>
      <c r="C701" s="281"/>
      <c r="D701" s="280" t="s">
        <v>1122</v>
      </c>
      <c r="E701" s="281"/>
      <c r="F701" s="280">
        <v>4008</v>
      </c>
      <c r="G701" s="280" t="str">
        <f>IFERROR( INDEX([3]!_PIDS[DESCRIPTION],  MATCH(_INSTRUMENTS[[#This Row],[PID]],[3]!_PIDS[PID],0)), "&lt;ERROR&gt;")</f>
        <v>BOILER AIR AND FLUE GAS</v>
      </c>
      <c r="H701" s="280" t="s">
        <v>2368</v>
      </c>
      <c r="I701" s="280" t="s">
        <v>2369</v>
      </c>
    </row>
    <row r="702" spans="1:9" hidden="1" x14ac:dyDescent="0.4">
      <c r="A702" s="280" t="s">
        <v>1301</v>
      </c>
      <c r="B702" s="280" t="str">
        <f>IFERROR( INDEX([3]!_INSTRUMENT_TAGS[LDESC],  MATCH(_INSTRUMENTS[[#This Row],[TAG]],[3]!_INSTRUMENT_TAGS[TAG1],0)), "&lt;ERROR&gt;")</f>
        <v>SECONDARY AIR FAN MOTOR WINDING TEMPERATURE 3</v>
      </c>
      <c r="C702" s="281"/>
      <c r="D702" s="280" t="s">
        <v>1122</v>
      </c>
      <c r="E702" s="281"/>
      <c r="F702" s="280">
        <v>4008</v>
      </c>
      <c r="G702" s="280" t="str">
        <f>IFERROR( INDEX([3]!_PIDS[DESCRIPTION],  MATCH(_INSTRUMENTS[[#This Row],[PID]],[3]!_PIDS[PID],0)), "&lt;ERROR&gt;")</f>
        <v>BOILER AIR AND FLUE GAS</v>
      </c>
      <c r="H702" s="280" t="s">
        <v>2368</v>
      </c>
      <c r="I702" s="280" t="s">
        <v>2369</v>
      </c>
    </row>
    <row r="703" spans="1:9" hidden="1" x14ac:dyDescent="0.4">
      <c r="A703" s="280" t="s">
        <v>1288</v>
      </c>
      <c r="B703" s="280" t="str">
        <f>IFERROR( INDEX([3]!_INSTRUMENT_TAGS[LDESC],  MATCH(_INSTRUMENTS[[#This Row],[TAG]],[3]!_INSTRUMENT_TAGS[TAG1],0)), "&lt;ERROR&gt;")</f>
        <v>SECONDARY AIR FAN MOTOR BEARING TEMPERATURE 2</v>
      </c>
      <c r="C703" s="281"/>
      <c r="D703" s="280" t="s">
        <v>1122</v>
      </c>
      <c r="E703" s="281"/>
      <c r="F703" s="280">
        <v>4008</v>
      </c>
      <c r="G703" s="280" t="str">
        <f>IFERROR( INDEX([3]!_PIDS[DESCRIPTION],  MATCH(_INSTRUMENTS[[#This Row],[PID]],[3]!_PIDS[PID],0)), "&lt;ERROR&gt;")</f>
        <v>BOILER AIR AND FLUE GAS</v>
      </c>
      <c r="H703" s="280" t="s">
        <v>2368</v>
      </c>
      <c r="I703" s="280" t="s">
        <v>2369</v>
      </c>
    </row>
    <row r="704" spans="1:9" hidden="1" x14ac:dyDescent="0.4">
      <c r="A704" s="280" t="s">
        <v>1545</v>
      </c>
      <c r="B704" s="280" t="str">
        <f>IFERROR( INDEX([3]!_INSTRUMENT_TAGS[LDESC],  MATCH(_INSTRUMENTS[[#This Row],[TAG]],[3]!_INSTRUMENT_TAGS[TAG1],0)), "&lt;ERROR&gt;")</f>
        <v>INSTRUMENT AIR TANK TEMPERATURE</v>
      </c>
      <c r="C704" s="281"/>
      <c r="D704" s="280" t="s">
        <v>1122</v>
      </c>
      <c r="E704" s="281"/>
      <c r="F704" s="280">
        <v>4014</v>
      </c>
      <c r="G704" s="280" t="str">
        <f>IFERROR( INDEX([3]!_PIDS[DESCRIPTION],  MATCH(_INSTRUMENTS[[#This Row],[PID]],[3]!_PIDS[PID],0)), "&lt;ERROR&gt;")</f>
        <v>COMPRESSED AIR AND WATER DISTRIBUTION</v>
      </c>
      <c r="H704" s="280" t="s">
        <v>2368</v>
      </c>
      <c r="I704" s="280" t="s">
        <v>2369</v>
      </c>
    </row>
    <row r="705" spans="1:10" hidden="1" x14ac:dyDescent="0.4">
      <c r="A705" s="280" t="s">
        <v>466</v>
      </c>
      <c r="B705" s="280" t="str">
        <f>IFERROR( INDEX([3]!_INSTRUMENT_TAGS[LDESC],  MATCH(_INSTRUMENTS[[#This Row],[TAG]],[3]!_INSTRUMENT_TAGS[TAG1],0)), "&lt;ERROR&gt;")</f>
        <v>FLUE GAS TEMPERATURE 1</v>
      </c>
      <c r="C705" s="281"/>
      <c r="D705" s="280" t="s">
        <v>1122</v>
      </c>
      <c r="E705" s="281"/>
      <c r="F705" s="280">
        <v>4008</v>
      </c>
      <c r="G705" s="280" t="str">
        <f>IFERROR( INDEX([3]!_PIDS[DESCRIPTION],  MATCH(_INSTRUMENTS[[#This Row],[PID]],[3]!_PIDS[PID],0)), "&lt;ERROR&gt;")</f>
        <v>BOILER AIR AND FLUE GAS</v>
      </c>
      <c r="H705" s="280" t="s">
        <v>2368</v>
      </c>
      <c r="I705" s="280" t="s">
        <v>2369</v>
      </c>
    </row>
    <row r="706" spans="1:10" hidden="1" x14ac:dyDescent="0.4">
      <c r="A706" s="280" t="s">
        <v>444</v>
      </c>
      <c r="B706" s="280" t="str">
        <f>IFERROR( INDEX([3]!_INSTRUMENT_TAGS[LDESC],  MATCH(_INSTRUMENTS[[#This Row],[TAG]],[3]!_INSTRUMENT_TAGS[TAG1],0)), "&lt;ERROR&gt;")</f>
        <v>FLUE GAS TEMPERATURE 2</v>
      </c>
      <c r="C706" s="281"/>
      <c r="D706" s="280" t="s">
        <v>1122</v>
      </c>
      <c r="E706" s="281"/>
      <c r="F706" s="280">
        <v>4008</v>
      </c>
      <c r="G706" s="280" t="str">
        <f>IFERROR( INDEX([3]!_PIDS[DESCRIPTION],  MATCH(_INSTRUMENTS[[#This Row],[PID]],[3]!_PIDS[PID],0)), "&lt;ERROR&gt;")</f>
        <v>BOILER AIR AND FLUE GAS</v>
      </c>
      <c r="H706" s="280" t="s">
        <v>2368</v>
      </c>
      <c r="I706" s="280" t="s">
        <v>2369</v>
      </c>
    </row>
    <row r="707" spans="1:10" hidden="1" x14ac:dyDescent="0.4">
      <c r="A707" s="280" t="s">
        <v>916</v>
      </c>
      <c r="B707" s="280" t="str">
        <f>IFERROR( INDEX([3]!_INSTRUMENT_TAGS[LDESC],  MATCH(_INSTRUMENTS[[#This Row],[TAG]],[3]!_INSTRUMENT_TAGS[TAG1],0)), "&lt;ERROR&gt;")</f>
        <v>FLUE GAS TEMPERATURE BEFORE ESP</v>
      </c>
      <c r="C707" s="281"/>
      <c r="D707" s="280" t="s">
        <v>2445</v>
      </c>
      <c r="E707" s="281"/>
      <c r="F707" s="280">
        <v>4011</v>
      </c>
      <c r="G707" s="280" t="str">
        <f>IFERROR( INDEX([3]!_PIDS[DESCRIPTION],  MATCH(_INSTRUMENTS[[#This Row],[PID]],[3]!_PIDS[PID],0)), "&lt;ERROR&gt;")</f>
        <v>FLUE GAS CLEANING</v>
      </c>
      <c r="H707" s="280" t="s">
        <v>2368</v>
      </c>
      <c r="I707" s="280" t="s">
        <v>2369</v>
      </c>
    </row>
    <row r="708" spans="1:10" hidden="1" x14ac:dyDescent="0.4">
      <c r="A708" s="280" t="s">
        <v>886</v>
      </c>
      <c r="B708" s="280" t="str">
        <f>IFERROR( INDEX([3]!_INSTRUMENT_TAGS[LDESC],  MATCH(_INSTRUMENTS[[#This Row],[TAG]],[3]!_INSTRUMENT_TAGS[TAG1],0)), "&lt;ERROR&gt;")</f>
        <v>FLUE GAS FAN MOTOR WINDING TEMPERATURE 1</v>
      </c>
      <c r="C708" s="281"/>
      <c r="D708" s="280" t="s">
        <v>1122</v>
      </c>
      <c r="E708" s="281"/>
      <c r="F708" s="280">
        <v>4011</v>
      </c>
      <c r="G708" s="280" t="str">
        <f>IFERROR( INDEX([3]!_PIDS[DESCRIPTION],  MATCH(_INSTRUMENTS[[#This Row],[PID]],[3]!_PIDS[PID],0)), "&lt;ERROR&gt;")</f>
        <v>FLUE GAS CLEANING</v>
      </c>
      <c r="H708" s="280" t="s">
        <v>2368</v>
      </c>
      <c r="I708" s="280" t="s">
        <v>2369</v>
      </c>
    </row>
    <row r="709" spans="1:10" hidden="1" x14ac:dyDescent="0.4">
      <c r="A709" s="280" t="s">
        <v>887</v>
      </c>
      <c r="B709" s="280" t="str">
        <f>IFERROR( INDEX([3]!_INSTRUMENT_TAGS[LDESC],  MATCH(_INSTRUMENTS[[#This Row],[TAG]],[3]!_INSTRUMENT_TAGS[TAG1],0)), "&lt;ERROR&gt;")</f>
        <v>FLUE GAS FAN BEARING TEMPERATURE</v>
      </c>
      <c r="C709" s="281"/>
      <c r="D709" s="280" t="s">
        <v>1122</v>
      </c>
      <c r="E709" s="281"/>
      <c r="F709" s="280">
        <v>4011</v>
      </c>
      <c r="G709" s="280" t="str">
        <f>IFERROR( INDEX([3]!_PIDS[DESCRIPTION],  MATCH(_INSTRUMENTS[[#This Row],[PID]],[3]!_PIDS[PID],0)), "&lt;ERROR&gt;")</f>
        <v>FLUE GAS CLEANING</v>
      </c>
      <c r="H709" s="280" t="s">
        <v>2368</v>
      </c>
      <c r="I709" s="280" t="s">
        <v>2369</v>
      </c>
    </row>
    <row r="710" spans="1:10" hidden="1" x14ac:dyDescent="0.4">
      <c r="A710" s="280" t="s">
        <v>890</v>
      </c>
      <c r="B710" s="280" t="str">
        <f>IFERROR( INDEX([3]!_INSTRUMENT_TAGS[LDESC],  MATCH(_INSTRUMENTS[[#This Row],[TAG]],[3]!_INSTRUMENT_TAGS[TAG1],0)), "&lt;ERROR&gt;")</f>
        <v>FLUE GAS FAN BEARING TEMPERATURE</v>
      </c>
      <c r="C710" s="281"/>
      <c r="D710" s="280" t="s">
        <v>1122</v>
      </c>
      <c r="E710" s="281"/>
      <c r="F710" s="280">
        <v>4011</v>
      </c>
      <c r="G710" s="280" t="str">
        <f>IFERROR( INDEX([3]!_PIDS[DESCRIPTION],  MATCH(_INSTRUMENTS[[#This Row],[PID]],[3]!_PIDS[PID],0)), "&lt;ERROR&gt;")</f>
        <v>FLUE GAS CLEANING</v>
      </c>
      <c r="H710" s="280" t="s">
        <v>2368</v>
      </c>
      <c r="I710" s="280" t="s">
        <v>2369</v>
      </c>
    </row>
    <row r="711" spans="1:10" hidden="1" x14ac:dyDescent="0.4">
      <c r="A711" s="280" t="s">
        <v>892</v>
      </c>
      <c r="B711" s="280" t="str">
        <f>IFERROR( INDEX([3]!_INSTRUMENT_TAGS[LDESC],  MATCH(_INSTRUMENTS[[#This Row],[TAG]],[3]!_INSTRUMENT_TAGS[TAG1],0)), "&lt;ERROR&gt;")</f>
        <v>FLUE GAS TEMPERATURE BEFORE STACK</v>
      </c>
      <c r="C711" s="281"/>
      <c r="D711" s="280" t="s">
        <v>1122</v>
      </c>
      <c r="E711" s="281"/>
      <c r="F711" s="280">
        <v>4011</v>
      </c>
      <c r="G711" s="280" t="str">
        <f>IFERROR( INDEX([3]!_PIDS[DESCRIPTION],  MATCH(_INSTRUMENTS[[#This Row],[PID]],[3]!_PIDS[PID],0)), "&lt;ERROR&gt;")</f>
        <v>FLUE GAS CLEANING</v>
      </c>
      <c r="H711" s="280" t="s">
        <v>2368</v>
      </c>
      <c r="I711" s="280" t="s">
        <v>2369</v>
      </c>
    </row>
    <row r="712" spans="1:10" hidden="1" x14ac:dyDescent="0.4">
      <c r="A712" s="280" t="s">
        <v>1486</v>
      </c>
      <c r="B712" s="280" t="str">
        <f>IFERROR( INDEX([3]!_INSTRUMENT_TAGS[LDESC],  MATCH(_INSTRUMENTS[[#This Row],[TAG]],[3]!_INSTRUMENT_TAGS[TAG1],0)), "&lt;ERROR&gt;")</f>
        <v>FLUE GAS FAN MOTOR WINDING TEMPERATURE 2</v>
      </c>
      <c r="C712" s="281"/>
      <c r="D712" s="280" t="s">
        <v>1122</v>
      </c>
      <c r="E712" s="281"/>
      <c r="F712" s="280">
        <v>4011</v>
      </c>
      <c r="G712" s="280" t="str">
        <f>IFERROR( INDEX([3]!_PIDS[DESCRIPTION],  MATCH(_INSTRUMENTS[[#This Row],[PID]],[3]!_PIDS[PID],0)), "&lt;ERROR&gt;")</f>
        <v>FLUE GAS CLEANING</v>
      </c>
      <c r="H712" s="280" t="s">
        <v>2368</v>
      </c>
      <c r="I712" s="280" t="s">
        <v>2369</v>
      </c>
    </row>
    <row r="713" spans="1:10" hidden="1" x14ac:dyDescent="0.4">
      <c r="A713" s="280" t="s">
        <v>1490</v>
      </c>
      <c r="B713" s="280" t="str">
        <f>IFERROR( INDEX([3]!_INSTRUMENT_TAGS[LDESC],  MATCH(_INSTRUMENTS[[#This Row],[TAG]],[3]!_INSTRUMENT_TAGS[TAG1],0)), "&lt;ERROR&gt;")</f>
        <v>FLUE GAS FAN MOTOR WINDING TEMPERATURE 3</v>
      </c>
      <c r="C713" s="281"/>
      <c r="D713" s="280" t="s">
        <v>1122</v>
      </c>
      <c r="E713" s="281"/>
      <c r="F713" s="280">
        <v>4011</v>
      </c>
      <c r="G713" s="280" t="str">
        <f>IFERROR( INDEX([3]!_PIDS[DESCRIPTION],  MATCH(_INSTRUMENTS[[#This Row],[PID]],[3]!_PIDS[PID],0)), "&lt;ERROR&gt;")</f>
        <v>FLUE GAS CLEANING</v>
      </c>
      <c r="H713" s="280" t="s">
        <v>2368</v>
      </c>
      <c r="I713" s="280" t="s">
        <v>2369</v>
      </c>
    </row>
    <row r="714" spans="1:10" hidden="1" x14ac:dyDescent="0.4">
      <c r="A714" s="280" t="s">
        <v>675</v>
      </c>
      <c r="B714" s="280" t="str">
        <f>IFERROR( INDEX([3]!_INSTRUMENT_TAGS[LDESC],  MATCH(_INSTRUMENTS[[#This Row],[TAG]],[3]!_INSTRUMENT_TAGS[TAG1],0)), "&lt;ERROR&gt;")</f>
        <v>SCRAPER CONVEYOR 1 TEMPERATURE MEASUREMENT</v>
      </c>
      <c r="C714" s="281"/>
      <c r="D714" s="280" t="s">
        <v>1122</v>
      </c>
      <c r="E714" s="281"/>
      <c r="F714" s="280">
        <v>4009</v>
      </c>
      <c r="G714" s="280" t="str">
        <f>IFERROR( INDEX([3]!_PIDS[DESCRIPTION],  MATCH(_INSTRUMENTS[[#This Row],[PID]],[3]!_PIDS[PID],0)), "&lt;ERROR&gt;")</f>
        <v>FUEL RECEPTION</v>
      </c>
      <c r="H714" s="280" t="s">
        <v>2368</v>
      </c>
      <c r="I714" s="280" t="s">
        <v>2369</v>
      </c>
    </row>
    <row r="715" spans="1:10" hidden="1" x14ac:dyDescent="0.4">
      <c r="A715" s="280" t="s">
        <v>814</v>
      </c>
      <c r="B715" s="280" t="str">
        <f>IFERROR( INDEX([3]!_INSTRUMENT_TAGS[LDESC],  MATCH(_INSTRUMENTS[[#This Row],[TAG]],[3]!_INSTRUMENT_TAGS[TAG1],0)), "&lt;ERROR&gt;")</f>
        <v>FUEL SILO TEMPERATURE MEASUREMENT</v>
      </c>
      <c r="C715" s="281"/>
      <c r="D715" s="280" t="s">
        <v>1122</v>
      </c>
      <c r="E715" s="281"/>
      <c r="F715" s="280">
        <v>4010</v>
      </c>
      <c r="G715" s="280" t="str">
        <f>IFERROR( INDEX([3]!_PIDS[DESCRIPTION],  MATCH(_INSTRUMENTS[[#This Row],[PID]],[3]!_PIDS[PID],0)), "&lt;ERROR&gt;")</f>
        <v>FUEL FEED</v>
      </c>
      <c r="H715" s="280" t="s">
        <v>2368</v>
      </c>
      <c r="I715" s="280" t="s">
        <v>2369</v>
      </c>
    </row>
    <row r="716" spans="1:10" hidden="1" x14ac:dyDescent="0.4">
      <c r="A716" s="280" t="s">
        <v>816</v>
      </c>
      <c r="B716" s="280" t="str">
        <f>IFERROR( INDEX([3]!_INSTRUMENT_TAGS[LDESC],  MATCH(_INSTRUMENTS[[#This Row],[TAG]],[3]!_INSTRUMENT_TAGS[TAG1],0)), "&lt;ERROR&gt;")</f>
        <v>FUEL POCKET TEMPERATURE</v>
      </c>
      <c r="C716" s="281"/>
      <c r="D716" s="280" t="s">
        <v>1122</v>
      </c>
      <c r="E716" s="281"/>
      <c r="F716" s="280">
        <v>4010</v>
      </c>
      <c r="G716" s="280" t="str">
        <f>IFERROR( INDEX([3]!_PIDS[DESCRIPTION],  MATCH(_INSTRUMENTS[[#This Row],[PID]],[3]!_PIDS[PID],0)), "&lt;ERROR&gt;")</f>
        <v>FUEL FEED</v>
      </c>
      <c r="H716" s="280" t="s">
        <v>2368</v>
      </c>
      <c r="I716" s="280" t="s">
        <v>2369</v>
      </c>
    </row>
    <row r="717" spans="1:10" hidden="1" x14ac:dyDescent="0.4">
      <c r="A717" s="280" t="s">
        <v>895</v>
      </c>
      <c r="B717" s="280" t="str">
        <f>IFERROR( INDEX([3]!_INSTRUMENT_TAGS[LDESC],  MATCH(_INSTRUMENTS[[#This Row],[TAG]],[3]!_INSTRUMENT_TAGS[TAG1],0)), "&lt;ERROR&gt;")</f>
        <v>ESP ASH HOPPER 1 TEMPERATURE</v>
      </c>
      <c r="C717" s="281"/>
      <c r="D717" s="280" t="s">
        <v>2445</v>
      </c>
      <c r="E717" s="281"/>
      <c r="F717" s="280">
        <v>4011</v>
      </c>
      <c r="G717" s="280" t="str">
        <f>IFERROR( INDEX([3]!_PIDS[DESCRIPTION],  MATCH(_INSTRUMENTS[[#This Row],[PID]],[3]!_PIDS[PID],0)), "&lt;ERROR&gt;")</f>
        <v>FLUE GAS CLEANING</v>
      </c>
      <c r="H717" s="280" t="s">
        <v>2368</v>
      </c>
      <c r="I717" s="280" t="s">
        <v>2369</v>
      </c>
    </row>
    <row r="718" spans="1:10" hidden="1" x14ac:dyDescent="0.4">
      <c r="A718" s="280" t="s">
        <v>898</v>
      </c>
      <c r="B718" s="280" t="str">
        <f>IFERROR( INDEX([3]!_INSTRUMENT_TAGS[LDESC],  MATCH(_INSTRUMENTS[[#This Row],[TAG]],[3]!_INSTRUMENT_TAGS[TAG1],0)), "&lt;ERROR&gt;")</f>
        <v>ESP ASH HOPPER 2 TEMPERATURE</v>
      </c>
      <c r="C718" s="281"/>
      <c r="D718" s="280" t="s">
        <v>2445</v>
      </c>
      <c r="E718" s="281"/>
      <c r="F718" s="280">
        <v>4011</v>
      </c>
      <c r="G718" s="280" t="str">
        <f>IFERROR( INDEX([3]!_PIDS[DESCRIPTION],  MATCH(_INSTRUMENTS[[#This Row],[PID]],[3]!_PIDS[PID],0)), "&lt;ERROR&gt;")</f>
        <v>FLUE GAS CLEANING</v>
      </c>
      <c r="H718" s="280" t="s">
        <v>2368</v>
      </c>
      <c r="I718" s="280" t="s">
        <v>2369</v>
      </c>
    </row>
    <row r="719" spans="1:10" hidden="1" x14ac:dyDescent="0.4">
      <c r="A719" s="282"/>
      <c r="B719" s="282" t="str">
        <f>IFERROR( INDEX([3]!_INSTRUMENT_TAGS[LDESC],  MATCH(_INSTRUMENTS[[#This Row],[TAG]],[3]!_INSTRUMENT_TAGS[TAG1],0)), "&lt;ERROR&gt;")</f>
        <v>&lt;ERROR&gt;</v>
      </c>
      <c r="C719" s="281"/>
      <c r="D719" s="282"/>
      <c r="E719" s="281"/>
      <c r="F719" s="282"/>
      <c r="G719" s="282" t="str">
        <f>IFERROR( INDEX([3]!_PIDS[DESCRIPTION],  MATCH(_INSTRUMENTS[[#This Row],[PID]],[3]!_PIDS[PID],0)), "&lt;ERROR&gt;")</f>
        <v>&lt;ERROR&gt;</v>
      </c>
      <c r="H719" s="282"/>
      <c r="I719" s="282"/>
      <c r="J719" s="28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G458"/>
  <sheetViews>
    <sheetView topLeftCell="B1" workbookViewId="0">
      <selection activeCell="N26" sqref="N26"/>
    </sheetView>
    <sheetView topLeftCell="B1" workbookViewId="1"/>
  </sheetViews>
  <sheetFormatPr defaultColWidth="0" defaultRowHeight="15" outlineLevelCol="1" x14ac:dyDescent="0.4"/>
  <cols>
    <col min="1" max="1" width="20.1796875" style="266" hidden="1" customWidth="1" outlineLevel="1"/>
    <col min="2" max="2" width="13.453125" style="267" bestFit="1" customWidth="1" collapsed="1"/>
    <col min="3" max="3" width="10.453125" style="267" hidden="1" customWidth="1" outlineLevel="1"/>
    <col min="4" max="4" width="8.453125" style="267" hidden="1" customWidth="1" outlineLevel="1"/>
    <col min="5" max="7" width="9.453125" style="267" hidden="1" customWidth="1" outlineLevel="1"/>
    <col min="8" max="8" width="18.36328125" style="267" customWidth="1" collapsed="1"/>
    <col min="9" max="9" width="18.36328125" style="267" customWidth="1"/>
    <col min="10" max="10" width="9" style="267" bestFit="1" customWidth="1"/>
    <col min="11" max="13" width="15.36328125" style="267" hidden="1" customWidth="1" outlineLevel="1"/>
    <col min="14" max="14" width="14.1796875" style="267" bestFit="1" customWidth="1" collapsed="1"/>
    <col min="15" max="18" width="8.453125" style="267" hidden="1" customWidth="1" outlineLevel="1"/>
    <col min="19" max="19" width="16.453125" style="267" bestFit="1" customWidth="1" collapsed="1"/>
    <col min="20" max="20" width="16.453125" style="267" customWidth="1"/>
    <col min="21" max="21" width="10.453125" style="267" bestFit="1" customWidth="1"/>
    <col min="22" max="26" width="8.90625" style="268" hidden="1" customWidth="1"/>
    <col min="27" max="28" width="12.453125" style="267" hidden="1" customWidth="1"/>
    <col min="29" max="33" width="15.1796875" style="267" hidden="1" customWidth="1"/>
    <col min="34" max="16384" width="8.90625" style="267" hidden="1"/>
  </cols>
  <sheetData>
    <row r="1" spans="1:26" x14ac:dyDescent="0.4">
      <c r="B1" s="270" t="s">
        <v>1570</v>
      </c>
      <c r="C1" s="340" t="s">
        <v>1582</v>
      </c>
      <c r="D1" s="340"/>
      <c r="E1" s="340"/>
      <c r="F1" s="340"/>
      <c r="G1" s="340"/>
      <c r="H1" s="340"/>
      <c r="I1" s="278"/>
      <c r="J1" s="271" t="s">
        <v>1567</v>
      </c>
      <c r="K1" s="340" t="s">
        <v>43</v>
      </c>
      <c r="L1" s="340"/>
      <c r="M1" s="340"/>
      <c r="N1" s="340"/>
      <c r="O1" s="340" t="s">
        <v>1555</v>
      </c>
      <c r="P1" s="340"/>
      <c r="Q1" s="340"/>
      <c r="R1" s="340"/>
      <c r="S1" s="340"/>
      <c r="T1" s="270" t="s">
        <v>1571</v>
      </c>
      <c r="U1" s="270" t="s">
        <v>1565</v>
      </c>
      <c r="V1" s="267"/>
      <c r="W1" s="267"/>
      <c r="X1" s="267"/>
      <c r="Y1" s="267"/>
      <c r="Z1" s="267"/>
    </row>
    <row r="2" spans="1:26" x14ac:dyDescent="0.4">
      <c r="B2" s="269" t="s">
        <v>1570</v>
      </c>
      <c r="C2" s="269" t="s">
        <v>1583</v>
      </c>
      <c r="D2" s="269" t="s">
        <v>1585</v>
      </c>
      <c r="E2" s="269" t="s">
        <v>1586</v>
      </c>
      <c r="F2" s="269" t="s">
        <v>1590</v>
      </c>
      <c r="G2" s="269" t="s">
        <v>1587</v>
      </c>
      <c r="H2" s="269" t="s">
        <v>1588</v>
      </c>
      <c r="I2" s="269" t="s">
        <v>1150</v>
      </c>
      <c r="J2" s="269" t="s">
        <v>1557</v>
      </c>
      <c r="K2" s="269" t="s">
        <v>1558</v>
      </c>
      <c r="L2" s="269" t="s">
        <v>1559</v>
      </c>
      <c r="M2" s="269" t="s">
        <v>1560</v>
      </c>
      <c r="N2" s="269" t="s">
        <v>43</v>
      </c>
      <c r="O2" s="269" t="s">
        <v>21</v>
      </c>
      <c r="P2" s="269" t="s">
        <v>22</v>
      </c>
      <c r="Q2" s="269" t="s">
        <v>23</v>
      </c>
      <c r="R2" s="269" t="s">
        <v>24</v>
      </c>
      <c r="S2" s="269" t="s">
        <v>1591</v>
      </c>
      <c r="T2" s="269" t="s">
        <v>1571</v>
      </c>
      <c r="U2" s="269" t="s">
        <v>1565</v>
      </c>
      <c r="V2" s="267"/>
      <c r="W2" s="267"/>
      <c r="X2" s="267"/>
      <c r="Y2" s="267"/>
      <c r="Z2" s="267"/>
    </row>
    <row r="3" spans="1:26" x14ac:dyDescent="0.4">
      <c r="B3" s="267">
        <v>1</v>
      </c>
      <c r="C3" s="267" t="s">
        <v>1584</v>
      </c>
      <c r="D3" s="267">
        <v>300</v>
      </c>
      <c r="E3" s="267">
        <v>0</v>
      </c>
      <c r="F3" s="267">
        <f>IF(ISBLANK(Instruments[[#This Row],[Dwg_Base]]),"",Instruments[[#This Row],[Dwg_Base]]+Instruments[[#This Row],[Dwg_Index]])</f>
        <v>300</v>
      </c>
      <c r="H3" s="267" t="str">
        <f>IF(ISBLANK(Instruments[[#This Row],[Dwg_Base]]),"",_xlfn.TEXTJOIN("-",,jobNumber,Instruments[[#This Row],[Dwg_Type]],Instruments[[#This Row],[Dwg_Number]],Instruments[[#This Row],[Dwg_Suffix]]))</f>
        <v>38025-ELE01-300</v>
      </c>
      <c r="J3" s="267" t="s">
        <v>1577</v>
      </c>
      <c r="K3" s="267" t="str">
        <f xml:space="preserve"> UPPER(TRIM( MID(Instruments[[#This Row],[Description]],1,22)))</f>
        <v/>
      </c>
      <c r="L3" s="267" t="str">
        <f xml:space="preserve"> UPPER( TRIM( MID(Instruments[[#This Row],[Description]],23,22)))</f>
        <v/>
      </c>
      <c r="M3" s="267" t="str">
        <f>UPPER( TRIM( MID(Instruments[[#This Row],[Description]],45,22)))</f>
        <v/>
      </c>
      <c r="O3" s="267">
        <v>1</v>
      </c>
      <c r="P3" s="267">
        <v>2</v>
      </c>
      <c r="T3" s="267" t="s">
        <v>1124</v>
      </c>
      <c r="V3" s="267"/>
      <c r="W3" s="267"/>
      <c r="X3" s="267"/>
      <c r="Y3" s="267"/>
      <c r="Z3" s="267"/>
    </row>
    <row r="4" spans="1:26" x14ac:dyDescent="0.4">
      <c r="B4" s="267">
        <v>2</v>
      </c>
      <c r="F4" s="267" t="str">
        <f>IF(ISBLANK(Instruments[[#This Row],[Dwg_Base]]),"",Instruments[[#This Row],[Dwg_Base]]+Instruments[[#This Row],[Dwg_Index]])</f>
        <v/>
      </c>
      <c r="H4" s="267" t="str">
        <f>IF(ISBLANK(Instruments[[#This Row],[Dwg_Base]]),"",_xlfn.TEXTJOIN("-",,jobNumber,Instruments[[#This Row],[Dwg_Type]],Instruments[[#This Row],[Dwg_Number]],Instruments[[#This Row],[Dwg_Suffix]]))</f>
        <v/>
      </c>
      <c r="K4" s="267" t="str">
        <f xml:space="preserve"> UPPER(TRIM( MID(Instruments[[#This Row],[Description]],1,22)))</f>
        <v/>
      </c>
      <c r="L4" s="267" t="str">
        <f xml:space="preserve"> UPPER( TRIM( MID(Instruments[[#This Row],[Description]],23,22)))</f>
        <v/>
      </c>
      <c r="M4" s="267" t="str">
        <f>UPPER( TRIM( MID(Instruments[[#This Row],[Description]],45,22)))</f>
        <v/>
      </c>
      <c r="T4" s="267" t="s">
        <v>1144</v>
      </c>
      <c r="V4" s="267"/>
      <c r="W4" s="267"/>
      <c r="X4" s="267"/>
      <c r="Y4" s="267"/>
      <c r="Z4" s="267"/>
    </row>
    <row r="5" spans="1:26" x14ac:dyDescent="0.4">
      <c r="B5" s="267">
        <v>3</v>
      </c>
      <c r="F5" s="267" t="str">
        <f>IF(ISBLANK(Instruments[[#This Row],[Dwg_Base]]),"",Instruments[[#This Row],[Dwg_Base]]+Instruments[[#This Row],[Dwg_Index]])</f>
        <v/>
      </c>
      <c r="H5" s="267" t="str">
        <f>IF(ISBLANK(Instruments[[#This Row],[Dwg_Base]]),"",_xlfn.TEXTJOIN("-",,jobNumber,Instruments[[#This Row],[Dwg_Type]],Instruments[[#This Row],[Dwg_Number]],Instruments[[#This Row],[Dwg_Suffix]]))</f>
        <v/>
      </c>
      <c r="J5" s="267" t="s">
        <v>1581</v>
      </c>
      <c r="K5" s="267" t="str">
        <f xml:space="preserve"> UPPER(TRIM( MID(Instruments[[#This Row],[Description]],1,22)))</f>
        <v/>
      </c>
      <c r="L5" s="267" t="str">
        <f xml:space="preserve"> UPPER( TRIM( MID(Instruments[[#This Row],[Description]],23,22)))</f>
        <v/>
      </c>
      <c r="M5" s="267" t="str">
        <f>UPPER( TRIM( MID(Instruments[[#This Row],[Description]],45,22)))</f>
        <v/>
      </c>
      <c r="T5" s="267" t="s">
        <v>1147</v>
      </c>
      <c r="V5" s="267"/>
      <c r="W5" s="267"/>
      <c r="X5" s="267"/>
      <c r="Y5" s="267"/>
      <c r="Z5" s="267"/>
    </row>
    <row r="6" spans="1:26" x14ac:dyDescent="0.4">
      <c r="B6" s="267">
        <v>4</v>
      </c>
      <c r="F6" s="267" t="str">
        <f>IF(ISBLANK(Instruments[[#This Row],[Dwg_Base]]),"",Instruments[[#This Row],[Dwg_Base]]+Instruments[[#This Row],[Dwg_Index]])</f>
        <v/>
      </c>
      <c r="H6" s="267" t="str">
        <f>IF(ISBLANK(Instruments[[#This Row],[Dwg_Base]]),"",_xlfn.TEXTJOIN("-",,jobNumber,Instruments[[#This Row],[Dwg_Type]],Instruments[[#This Row],[Dwg_Number]],Instruments[[#This Row],[Dwg_Suffix]]))</f>
        <v/>
      </c>
      <c r="J6" s="267" t="s">
        <v>1580</v>
      </c>
      <c r="K6" s="267" t="str">
        <f xml:space="preserve"> UPPER(TRIM( MID(Instruments[[#This Row],[Description]],1,22)))</f>
        <v/>
      </c>
      <c r="L6" s="267" t="str">
        <f xml:space="preserve"> UPPER( TRIM( MID(Instruments[[#This Row],[Description]],23,22)))</f>
        <v/>
      </c>
      <c r="M6" s="267" t="str">
        <f>UPPER( TRIM( MID(Instruments[[#This Row],[Description]],45,22)))</f>
        <v/>
      </c>
      <c r="T6" s="267" t="s">
        <v>1121</v>
      </c>
      <c r="V6" s="267"/>
      <c r="W6" s="267"/>
      <c r="X6" s="267"/>
      <c r="Y6" s="267"/>
      <c r="Z6" s="267"/>
    </row>
    <row r="7" spans="1:26" x14ac:dyDescent="0.4">
      <c r="B7" s="267">
        <v>5</v>
      </c>
      <c r="F7" s="267" t="str">
        <f>IF(ISBLANK(Instruments[[#This Row],[Dwg_Base]]),"",Instruments[[#This Row],[Dwg_Base]]+Instruments[[#This Row],[Dwg_Index]])</f>
        <v/>
      </c>
      <c r="H7" s="267" t="str">
        <f>IF(ISBLANK(Instruments[[#This Row],[Dwg_Base]]),"",_xlfn.TEXTJOIN("-",,jobNumber,Instruments[[#This Row],[Dwg_Type]],Instruments[[#This Row],[Dwg_Number]],Instruments[[#This Row],[Dwg_Suffix]]))</f>
        <v/>
      </c>
      <c r="J7" s="267" t="s">
        <v>1581</v>
      </c>
      <c r="K7" s="267" t="str">
        <f xml:space="preserve"> UPPER(TRIM( MID(Instruments[[#This Row],[Description]],1,22)))</f>
        <v/>
      </c>
      <c r="L7" s="267" t="str">
        <f xml:space="preserve"> UPPER( TRIM( MID(Instruments[[#This Row],[Description]],23,22)))</f>
        <v/>
      </c>
      <c r="M7" s="267" t="str">
        <f>UPPER( TRIM( MID(Instruments[[#This Row],[Description]],45,22)))</f>
        <v/>
      </c>
      <c r="T7" s="267" t="s">
        <v>1148</v>
      </c>
      <c r="V7" s="267"/>
      <c r="W7" s="267"/>
      <c r="X7" s="267"/>
      <c r="Y7" s="267"/>
      <c r="Z7" s="267"/>
    </row>
    <row r="8" spans="1:26" x14ac:dyDescent="0.4">
      <c r="B8" s="267">
        <v>6</v>
      </c>
      <c r="F8" s="267" t="str">
        <f>IF(ISBLANK(Instruments[[#This Row],[Dwg_Base]]),"",Instruments[[#This Row],[Dwg_Base]]+Instruments[[#This Row],[Dwg_Index]])</f>
        <v/>
      </c>
      <c r="H8" s="267" t="str">
        <f>IF(ISBLANK(Instruments[[#This Row],[Dwg_Base]]),"",_xlfn.TEXTJOIN("-",,jobNumber,Instruments[[#This Row],[Dwg_Type]],Instruments[[#This Row],[Dwg_Number]],Instruments[[#This Row],[Dwg_Suffix]]))</f>
        <v/>
      </c>
      <c r="K8" s="267" t="str">
        <f xml:space="preserve"> UPPER(TRIM( MID(Instruments[[#This Row],[Description]],1,22)))</f>
        <v/>
      </c>
      <c r="L8" s="267" t="str">
        <f xml:space="preserve"> UPPER( TRIM( MID(Instruments[[#This Row],[Description]],23,22)))</f>
        <v/>
      </c>
      <c r="M8" s="267" t="str">
        <f>UPPER( TRIM( MID(Instruments[[#This Row],[Description]],45,22)))</f>
        <v/>
      </c>
      <c r="T8" s="267" t="s">
        <v>1123</v>
      </c>
      <c r="V8" s="267"/>
      <c r="W8" s="267"/>
      <c r="X8" s="267"/>
      <c r="Y8" s="267"/>
      <c r="Z8" s="267"/>
    </row>
    <row r="9" spans="1:26" x14ac:dyDescent="0.4">
      <c r="B9" s="267">
        <v>7</v>
      </c>
      <c r="F9" s="267" t="str">
        <f>IF(ISBLANK(Instruments[[#This Row],[Dwg_Base]]),"",Instruments[[#This Row],[Dwg_Base]]+Instruments[[#This Row],[Dwg_Index]])</f>
        <v/>
      </c>
      <c r="H9" s="267" t="str">
        <f>IF(ISBLANK(Instruments[[#This Row],[Dwg_Base]]),"",_xlfn.TEXTJOIN("-",,jobNumber,Instruments[[#This Row],[Dwg_Type]],Instruments[[#This Row],[Dwg_Number]],Instruments[[#This Row],[Dwg_Suffix]]))</f>
        <v/>
      </c>
      <c r="K9" s="267" t="str">
        <f xml:space="preserve"> UPPER(TRIM( MID(Instruments[[#This Row],[Description]],1,22)))</f>
        <v/>
      </c>
      <c r="L9" s="267" t="str">
        <f xml:space="preserve"> UPPER( TRIM( MID(Instruments[[#This Row],[Description]],23,22)))</f>
        <v/>
      </c>
      <c r="M9" s="267" t="str">
        <f>UPPER( TRIM( MID(Instruments[[#This Row],[Description]],45,22)))</f>
        <v/>
      </c>
      <c r="T9" s="267" t="s">
        <v>1138</v>
      </c>
      <c r="V9" s="267"/>
      <c r="W9" s="267"/>
      <c r="X9" s="267"/>
      <c r="Y9" s="267"/>
      <c r="Z9" s="267"/>
    </row>
    <row r="10" spans="1:26" x14ac:dyDescent="0.4">
      <c r="B10" s="267">
        <v>8</v>
      </c>
      <c r="F10" s="267" t="str">
        <f>IF(ISBLANK(Instruments[[#This Row],[Dwg_Base]]),"",Instruments[[#This Row],[Dwg_Base]]+Instruments[[#This Row],[Dwg_Index]])</f>
        <v/>
      </c>
      <c r="H10" s="267" t="str">
        <f>IF(ISBLANK(Instruments[[#This Row],[Dwg_Base]]),"",_xlfn.TEXTJOIN("-",,jobNumber,Instruments[[#This Row],[Dwg_Type]],Instruments[[#This Row],[Dwg_Number]],Instruments[[#This Row],[Dwg_Suffix]]))</f>
        <v/>
      </c>
      <c r="K10" s="267" t="str">
        <f xml:space="preserve"> UPPER(TRIM( MID(Instruments[[#This Row],[Description]],1,22)))</f>
        <v/>
      </c>
      <c r="L10" s="267" t="str">
        <f xml:space="preserve"> UPPER( TRIM( MID(Instruments[[#This Row],[Description]],23,22)))</f>
        <v/>
      </c>
      <c r="M10" s="267" t="str">
        <f>UPPER( TRIM( MID(Instruments[[#This Row],[Description]],45,22)))</f>
        <v/>
      </c>
      <c r="T10" s="267" t="s">
        <v>1135</v>
      </c>
      <c r="V10" s="267"/>
      <c r="W10" s="267"/>
      <c r="X10" s="267"/>
      <c r="Y10" s="267"/>
      <c r="Z10" s="267"/>
    </row>
    <row r="11" spans="1:26" x14ac:dyDescent="0.4">
      <c r="B11" s="267">
        <v>9</v>
      </c>
      <c r="F11" s="267" t="str">
        <f>IF(ISBLANK(Instruments[[#This Row],[Dwg_Base]]),"",Instruments[[#This Row],[Dwg_Base]]+Instruments[[#This Row],[Dwg_Index]])</f>
        <v/>
      </c>
      <c r="H11" s="267" t="str">
        <f>IF(ISBLANK(Instruments[[#This Row],[Dwg_Base]]),"",_xlfn.TEXTJOIN("-",,jobNumber,Instruments[[#This Row],[Dwg_Type]],Instruments[[#This Row],[Dwg_Number]],Instruments[[#This Row],[Dwg_Suffix]]))</f>
        <v/>
      </c>
      <c r="K11" s="267" t="str">
        <f xml:space="preserve"> UPPER(TRIM( MID(Instruments[[#This Row],[Description]],1,22)))</f>
        <v/>
      </c>
      <c r="L11" s="267" t="str">
        <f xml:space="preserve"> UPPER( TRIM( MID(Instruments[[#This Row],[Description]],23,22)))</f>
        <v/>
      </c>
      <c r="M11" s="267" t="str">
        <f>UPPER( TRIM( MID(Instruments[[#This Row],[Description]],45,22)))</f>
        <v/>
      </c>
      <c r="T11" s="267" t="s">
        <v>1137</v>
      </c>
      <c r="V11" s="267"/>
      <c r="W11" s="267"/>
      <c r="X11" s="267"/>
      <c r="Y11" s="267"/>
      <c r="Z11" s="267"/>
    </row>
    <row r="12" spans="1:26" x14ac:dyDescent="0.4">
      <c r="B12" s="267">
        <v>10</v>
      </c>
      <c r="F12" s="267" t="str">
        <f>IF(ISBLANK(Instruments[[#This Row],[Dwg_Base]]),"",Instruments[[#This Row],[Dwg_Base]]+Instruments[[#This Row],[Dwg_Index]])</f>
        <v/>
      </c>
      <c r="H12" s="267" t="str">
        <f>IF(ISBLANK(Instruments[[#This Row],[Dwg_Base]]),"",_xlfn.TEXTJOIN("-",,jobNumber,Instruments[[#This Row],[Dwg_Type]],Instruments[[#This Row],[Dwg_Number]],Instruments[[#This Row],[Dwg_Suffix]]))</f>
        <v/>
      </c>
      <c r="K12" s="267" t="str">
        <f xml:space="preserve"> UPPER(TRIM( MID(Instruments[[#This Row],[Description]],1,22)))</f>
        <v/>
      </c>
      <c r="L12" s="267" t="str">
        <f xml:space="preserve"> UPPER( TRIM( MID(Instruments[[#This Row],[Description]],23,22)))</f>
        <v/>
      </c>
      <c r="M12" s="267" t="str">
        <f>UPPER( TRIM( MID(Instruments[[#This Row],[Description]],45,22)))</f>
        <v/>
      </c>
      <c r="T12" s="267" t="s">
        <v>1143</v>
      </c>
      <c r="V12" s="267"/>
      <c r="W12" s="267"/>
      <c r="X12" s="267"/>
      <c r="Y12" s="267"/>
      <c r="Z12" s="267"/>
    </row>
    <row r="13" spans="1:26" x14ac:dyDescent="0.4">
      <c r="A13" s="266" t="s">
        <v>1572</v>
      </c>
      <c r="B13" s="267">
        <v>11</v>
      </c>
      <c r="F13" s="267" t="str">
        <f>IF(ISBLANK(Instruments[[#This Row],[Dwg_Base]]),"",Instruments[[#This Row],[Dwg_Base]]+Instruments[[#This Row],[Dwg_Index]])</f>
        <v/>
      </c>
      <c r="H13" s="267" t="str">
        <f>IF(ISBLANK(Instruments[[#This Row],[Dwg_Base]]),"",_xlfn.TEXTJOIN("-",,jobNumber,Instruments[[#This Row],[Dwg_Type]],Instruments[[#This Row],[Dwg_Number]],Instruments[[#This Row],[Dwg_Suffix]]))</f>
        <v/>
      </c>
      <c r="K13" s="267" t="str">
        <f xml:space="preserve"> UPPER(TRIM( MID(Instruments[[#This Row],[Description]],1,22)))</f>
        <v/>
      </c>
      <c r="L13" s="267" t="str">
        <f xml:space="preserve"> UPPER( TRIM( MID(Instruments[[#This Row],[Description]],23,22)))</f>
        <v/>
      </c>
      <c r="M13" s="267" t="str">
        <f>UPPER( TRIM( MID(Instruments[[#This Row],[Description]],45,22)))</f>
        <v/>
      </c>
      <c r="T13" s="267" t="s">
        <v>1146</v>
      </c>
      <c r="V13" s="267"/>
      <c r="W13" s="267"/>
      <c r="X13" s="267"/>
      <c r="Y13" s="267"/>
      <c r="Z13" s="267"/>
    </row>
    <row r="14" spans="1:26" x14ac:dyDescent="0.4">
      <c r="B14" s="267">
        <v>12</v>
      </c>
      <c r="F14" s="267" t="str">
        <f>IF(ISBLANK(Instruments[[#This Row],[Dwg_Base]]),"",Instruments[[#This Row],[Dwg_Base]]+Instruments[[#This Row],[Dwg_Index]])</f>
        <v/>
      </c>
      <c r="H14" s="267" t="str">
        <f>IF(ISBLANK(Instruments[[#This Row],[Dwg_Base]]),"",_xlfn.TEXTJOIN("-",,jobNumber,Instruments[[#This Row],[Dwg_Type]],Instruments[[#This Row],[Dwg_Number]],Instruments[[#This Row],[Dwg_Suffix]]))</f>
        <v/>
      </c>
      <c r="K14" s="267" t="str">
        <f xml:space="preserve"> UPPER(TRIM( MID(Instruments[[#This Row],[Description]],1,22)))</f>
        <v/>
      </c>
      <c r="L14" s="267" t="str">
        <f xml:space="preserve"> UPPER( TRIM( MID(Instruments[[#This Row],[Description]],23,22)))</f>
        <v/>
      </c>
      <c r="M14" s="267" t="str">
        <f>UPPER( TRIM( MID(Instruments[[#This Row],[Description]],45,22)))</f>
        <v/>
      </c>
      <c r="V14" s="267"/>
      <c r="W14" s="267"/>
      <c r="X14" s="267"/>
      <c r="Y14" s="267"/>
      <c r="Z14" s="267"/>
    </row>
    <row r="15" spans="1:26" x14ac:dyDescent="0.4">
      <c r="B15" s="267">
        <v>13</v>
      </c>
      <c r="F15" s="267" t="str">
        <f>IF(ISBLANK(Instruments[[#This Row],[Dwg_Base]]),"",Instruments[[#This Row],[Dwg_Base]]+Instruments[[#This Row],[Dwg_Index]])</f>
        <v/>
      </c>
      <c r="H15" s="267" t="str">
        <f>IF(ISBLANK(Instruments[[#This Row],[Dwg_Base]]),"",_xlfn.TEXTJOIN("-",,jobNumber,Instruments[[#This Row],[Dwg_Type]],Instruments[[#This Row],[Dwg_Number]],Instruments[[#This Row],[Dwg_Suffix]]))</f>
        <v/>
      </c>
      <c r="K15" s="267" t="str">
        <f xml:space="preserve"> UPPER(TRIM( MID(Instruments[[#This Row],[Description]],1,22)))</f>
        <v/>
      </c>
      <c r="L15" s="267" t="str">
        <f xml:space="preserve"> UPPER( TRIM( MID(Instruments[[#This Row],[Description]],23,22)))</f>
        <v/>
      </c>
      <c r="M15" s="267" t="str">
        <f>UPPER( TRIM( MID(Instruments[[#This Row],[Description]],45,22)))</f>
        <v/>
      </c>
      <c r="V15" s="267"/>
      <c r="W15" s="267"/>
      <c r="X15" s="267"/>
      <c r="Y15" s="267"/>
      <c r="Z15" s="267"/>
    </row>
    <row r="16" spans="1:26" x14ac:dyDescent="0.4">
      <c r="B16" s="267">
        <v>14</v>
      </c>
      <c r="F16" s="267" t="str">
        <f>IF(ISBLANK(Instruments[[#This Row],[Dwg_Base]]),"",Instruments[[#This Row],[Dwg_Base]]+Instruments[[#This Row],[Dwg_Index]])</f>
        <v/>
      </c>
      <c r="H16" s="267" t="str">
        <f>IF(ISBLANK(Instruments[[#This Row],[Dwg_Base]]),"",_xlfn.TEXTJOIN("-",,jobNumber,Instruments[[#This Row],[Dwg_Type]],Instruments[[#This Row],[Dwg_Number]],Instruments[[#This Row],[Dwg_Suffix]]))</f>
        <v/>
      </c>
      <c r="K16" s="267" t="str">
        <f xml:space="preserve"> UPPER(TRIM( MID(Instruments[[#This Row],[Description]],1,22)))</f>
        <v/>
      </c>
      <c r="L16" s="267" t="str">
        <f xml:space="preserve"> UPPER( TRIM( MID(Instruments[[#This Row],[Description]],23,22)))</f>
        <v/>
      </c>
      <c r="M16" s="267" t="str">
        <f>UPPER( TRIM( MID(Instruments[[#This Row],[Description]],45,22)))</f>
        <v/>
      </c>
      <c r="V16" s="267"/>
      <c r="W16" s="267"/>
      <c r="X16" s="267"/>
      <c r="Y16" s="267"/>
      <c r="Z16" s="267"/>
    </row>
    <row r="17" spans="2:26" x14ac:dyDescent="0.4">
      <c r="B17" s="267">
        <v>15</v>
      </c>
      <c r="F17" s="267" t="str">
        <f>IF(ISBLANK(Instruments[[#This Row],[Dwg_Base]]),"",Instruments[[#This Row],[Dwg_Base]]+Instruments[[#This Row],[Dwg_Index]])</f>
        <v/>
      </c>
      <c r="H17" s="267" t="str">
        <f>IF(ISBLANK(Instruments[[#This Row],[Dwg_Base]]),"",_xlfn.TEXTJOIN("-",,jobNumber,Instruments[[#This Row],[Dwg_Type]],Instruments[[#This Row],[Dwg_Number]],Instruments[[#This Row],[Dwg_Suffix]]))</f>
        <v/>
      </c>
      <c r="K17" s="267" t="str">
        <f xml:space="preserve"> UPPER(TRIM( MID(Instruments[[#This Row],[Description]],1,22)))</f>
        <v/>
      </c>
      <c r="L17" s="267" t="str">
        <f xml:space="preserve"> UPPER( TRIM( MID(Instruments[[#This Row],[Description]],23,22)))</f>
        <v/>
      </c>
      <c r="M17" s="267" t="str">
        <f>UPPER( TRIM( MID(Instruments[[#This Row],[Description]],45,22)))</f>
        <v/>
      </c>
      <c r="V17" s="267"/>
      <c r="W17" s="267"/>
      <c r="X17" s="267"/>
      <c r="Y17" s="267"/>
      <c r="Z17" s="267"/>
    </row>
    <row r="18" spans="2:26" x14ac:dyDescent="0.4">
      <c r="B18" s="267">
        <v>16</v>
      </c>
      <c r="F18" s="267" t="str">
        <f>IF(ISBLANK(Instruments[[#This Row],[Dwg_Base]]),"",Instruments[[#This Row],[Dwg_Base]]+Instruments[[#This Row],[Dwg_Index]])</f>
        <v/>
      </c>
      <c r="H18" s="267" t="str">
        <f>IF(ISBLANK(Instruments[[#This Row],[Dwg_Base]]),"",_xlfn.TEXTJOIN("-",,jobNumber,Instruments[[#This Row],[Dwg_Type]],Instruments[[#This Row],[Dwg_Number]],Instruments[[#This Row],[Dwg_Suffix]]))</f>
        <v/>
      </c>
      <c r="K18" s="267" t="str">
        <f xml:space="preserve"> UPPER(TRIM( MID(Instruments[[#This Row],[Description]],1,22)))</f>
        <v/>
      </c>
      <c r="L18" s="267" t="str">
        <f xml:space="preserve"> UPPER( TRIM( MID(Instruments[[#This Row],[Description]],23,22)))</f>
        <v/>
      </c>
      <c r="M18" s="267" t="str">
        <f>UPPER( TRIM( MID(Instruments[[#This Row],[Description]],45,22)))</f>
        <v/>
      </c>
      <c r="V18" s="267"/>
      <c r="W18" s="267"/>
      <c r="X18" s="267"/>
      <c r="Y18" s="267"/>
      <c r="Z18" s="267"/>
    </row>
    <row r="19" spans="2:26" x14ac:dyDescent="0.4">
      <c r="B19" s="267">
        <v>17</v>
      </c>
      <c r="F19" s="267" t="str">
        <f>IF(ISBLANK(Instruments[[#This Row],[Dwg_Base]]),"",Instruments[[#This Row],[Dwg_Base]]+Instruments[[#This Row],[Dwg_Index]])</f>
        <v/>
      </c>
      <c r="H19" s="267" t="str">
        <f>IF(ISBLANK(Instruments[[#This Row],[Dwg_Base]]),"",_xlfn.TEXTJOIN("-",,jobNumber,Instruments[[#This Row],[Dwg_Type]],Instruments[[#This Row],[Dwg_Number]],Instruments[[#This Row],[Dwg_Suffix]]))</f>
        <v/>
      </c>
      <c r="K19" s="267" t="str">
        <f xml:space="preserve"> UPPER(TRIM( MID(Instruments[[#This Row],[Description]],1,22)))</f>
        <v/>
      </c>
      <c r="L19" s="267" t="str">
        <f xml:space="preserve"> UPPER( TRIM( MID(Instruments[[#This Row],[Description]],23,22)))</f>
        <v/>
      </c>
      <c r="M19" s="267" t="str">
        <f>UPPER( TRIM( MID(Instruments[[#This Row],[Description]],45,22)))</f>
        <v/>
      </c>
      <c r="V19" s="267"/>
      <c r="W19" s="267"/>
      <c r="X19" s="267"/>
      <c r="Y19" s="267"/>
      <c r="Z19" s="267"/>
    </row>
    <row r="20" spans="2:26" x14ac:dyDescent="0.4">
      <c r="B20" s="267">
        <v>18</v>
      </c>
      <c r="F20" s="267" t="str">
        <f>IF(ISBLANK(Instruments[[#This Row],[Dwg_Base]]),"",Instruments[[#This Row],[Dwg_Base]]+Instruments[[#This Row],[Dwg_Index]])</f>
        <v/>
      </c>
      <c r="H20" s="267" t="str">
        <f>IF(ISBLANK(Instruments[[#This Row],[Dwg_Base]]),"",_xlfn.TEXTJOIN("-",,jobNumber,Instruments[[#This Row],[Dwg_Type]],Instruments[[#This Row],[Dwg_Number]],Instruments[[#This Row],[Dwg_Suffix]]))</f>
        <v/>
      </c>
      <c r="K20" s="267" t="str">
        <f xml:space="preserve"> UPPER(TRIM( MID(Instruments[[#This Row],[Description]],1,22)))</f>
        <v/>
      </c>
      <c r="L20" s="267" t="str">
        <f xml:space="preserve"> UPPER( TRIM( MID(Instruments[[#This Row],[Description]],23,22)))</f>
        <v/>
      </c>
      <c r="M20" s="267" t="str">
        <f>UPPER( TRIM( MID(Instruments[[#This Row],[Description]],45,22)))</f>
        <v/>
      </c>
      <c r="V20" s="267"/>
      <c r="W20" s="267"/>
      <c r="X20" s="267"/>
      <c r="Y20" s="267"/>
      <c r="Z20" s="267"/>
    </row>
    <row r="21" spans="2:26" x14ac:dyDescent="0.4">
      <c r="B21" s="267">
        <v>19</v>
      </c>
      <c r="F21" s="267" t="str">
        <f>IF(ISBLANK(Instruments[[#This Row],[Dwg_Base]]),"",Instruments[[#This Row],[Dwg_Base]]+Instruments[[#This Row],[Dwg_Index]])</f>
        <v/>
      </c>
      <c r="H21" s="267" t="str">
        <f>IF(ISBLANK(Instruments[[#This Row],[Dwg_Base]]),"",_xlfn.TEXTJOIN("-",,jobNumber,Instruments[[#This Row],[Dwg_Type]],Instruments[[#This Row],[Dwg_Number]],Instruments[[#This Row],[Dwg_Suffix]]))</f>
        <v/>
      </c>
      <c r="K21" s="267" t="str">
        <f xml:space="preserve"> UPPER(TRIM( MID(Instruments[[#This Row],[Description]],1,22)))</f>
        <v/>
      </c>
      <c r="L21" s="267" t="str">
        <f xml:space="preserve"> UPPER( TRIM( MID(Instruments[[#This Row],[Description]],23,22)))</f>
        <v/>
      </c>
      <c r="M21" s="267" t="str">
        <f>UPPER( TRIM( MID(Instruments[[#This Row],[Description]],45,22)))</f>
        <v/>
      </c>
      <c r="V21" s="267"/>
      <c r="W21" s="267"/>
      <c r="X21" s="267"/>
      <c r="Y21" s="267"/>
      <c r="Z21" s="267"/>
    </row>
    <row r="22" spans="2:26" x14ac:dyDescent="0.4">
      <c r="B22" s="267">
        <v>20</v>
      </c>
      <c r="F22" s="267" t="str">
        <f>IF(ISBLANK(Instruments[[#This Row],[Dwg_Base]]),"",Instruments[[#This Row],[Dwg_Base]]+Instruments[[#This Row],[Dwg_Index]])</f>
        <v/>
      </c>
      <c r="H22" s="267" t="str">
        <f>IF(ISBLANK(Instruments[[#This Row],[Dwg_Base]]),"",_xlfn.TEXTJOIN("-",,jobNumber,Instruments[[#This Row],[Dwg_Type]],Instruments[[#This Row],[Dwg_Number]],Instruments[[#This Row],[Dwg_Suffix]]))</f>
        <v/>
      </c>
      <c r="K22" s="267" t="str">
        <f xml:space="preserve"> UPPER(TRIM( MID(Instruments[[#This Row],[Description]],1,22)))</f>
        <v/>
      </c>
      <c r="L22" s="267" t="str">
        <f xml:space="preserve"> UPPER( TRIM( MID(Instruments[[#This Row],[Description]],23,22)))</f>
        <v/>
      </c>
      <c r="M22" s="267" t="str">
        <f>UPPER( TRIM( MID(Instruments[[#This Row],[Description]],45,22)))</f>
        <v/>
      </c>
      <c r="V22" s="267"/>
      <c r="W22" s="267"/>
      <c r="X22" s="267"/>
      <c r="Y22" s="267"/>
      <c r="Z22" s="267"/>
    </row>
    <row r="23" spans="2:26" x14ac:dyDescent="0.4">
      <c r="B23" s="267">
        <v>21</v>
      </c>
      <c r="F23" s="267" t="str">
        <f>IF(ISBLANK(Instruments[[#This Row],[Dwg_Base]]),"",Instruments[[#This Row],[Dwg_Base]]+Instruments[[#This Row],[Dwg_Index]])</f>
        <v/>
      </c>
      <c r="H23" s="267" t="str">
        <f>IF(ISBLANK(Instruments[[#This Row],[Dwg_Base]]),"",_xlfn.TEXTJOIN("-",,jobNumber,Instruments[[#This Row],[Dwg_Type]],Instruments[[#This Row],[Dwg_Number]],Instruments[[#This Row],[Dwg_Suffix]]))</f>
        <v/>
      </c>
      <c r="K23" s="267" t="str">
        <f xml:space="preserve"> UPPER(TRIM( MID(Instruments[[#This Row],[Description]],1,22)))</f>
        <v/>
      </c>
      <c r="L23" s="267" t="str">
        <f xml:space="preserve"> UPPER( TRIM( MID(Instruments[[#This Row],[Description]],23,22)))</f>
        <v/>
      </c>
      <c r="M23" s="267" t="str">
        <f>UPPER( TRIM( MID(Instruments[[#This Row],[Description]],45,22)))</f>
        <v/>
      </c>
      <c r="V23" s="267"/>
      <c r="W23" s="267"/>
      <c r="X23" s="267"/>
      <c r="Y23" s="267"/>
      <c r="Z23" s="267"/>
    </row>
    <row r="24" spans="2:26" x14ac:dyDescent="0.4">
      <c r="B24" s="267">
        <v>22</v>
      </c>
      <c r="F24" s="267" t="str">
        <f>IF(ISBLANK(Instruments[[#This Row],[Dwg_Base]]),"",Instruments[[#This Row],[Dwg_Base]]+Instruments[[#This Row],[Dwg_Index]])</f>
        <v/>
      </c>
      <c r="H24" s="267" t="str">
        <f>IF(ISBLANK(Instruments[[#This Row],[Dwg_Base]]),"",_xlfn.TEXTJOIN("-",,jobNumber,Instruments[[#This Row],[Dwg_Type]],Instruments[[#This Row],[Dwg_Number]],Instruments[[#This Row],[Dwg_Suffix]]))</f>
        <v/>
      </c>
      <c r="K24" s="267" t="str">
        <f xml:space="preserve"> UPPER(TRIM( MID(Instruments[[#This Row],[Description]],1,22)))</f>
        <v/>
      </c>
      <c r="L24" s="267" t="str">
        <f xml:space="preserve"> UPPER( TRIM( MID(Instruments[[#This Row],[Description]],23,22)))</f>
        <v/>
      </c>
      <c r="M24" s="267" t="str">
        <f>UPPER( TRIM( MID(Instruments[[#This Row],[Description]],45,22)))</f>
        <v/>
      </c>
      <c r="V24" s="267"/>
      <c r="W24" s="267"/>
      <c r="X24" s="267"/>
      <c r="Y24" s="267"/>
      <c r="Z24" s="267"/>
    </row>
    <row r="25" spans="2:26" x14ac:dyDescent="0.4">
      <c r="B25" s="267">
        <v>23</v>
      </c>
      <c r="F25" s="267" t="str">
        <f>IF(ISBLANK(Instruments[[#This Row],[Dwg_Base]]),"",Instruments[[#This Row],[Dwg_Base]]+Instruments[[#This Row],[Dwg_Index]])</f>
        <v/>
      </c>
      <c r="H25" s="267" t="str">
        <f>IF(ISBLANK(Instruments[[#This Row],[Dwg_Base]]),"",_xlfn.TEXTJOIN("-",,jobNumber,Instruments[[#This Row],[Dwg_Type]],Instruments[[#This Row],[Dwg_Number]],Instruments[[#This Row],[Dwg_Suffix]]))</f>
        <v/>
      </c>
      <c r="K25" s="267" t="str">
        <f xml:space="preserve"> UPPER(TRIM( MID(Instruments[[#This Row],[Description]],1,22)))</f>
        <v/>
      </c>
      <c r="L25" s="267" t="str">
        <f xml:space="preserve"> UPPER( TRIM( MID(Instruments[[#This Row],[Description]],23,22)))</f>
        <v/>
      </c>
      <c r="M25" s="267" t="str">
        <f>UPPER( TRIM( MID(Instruments[[#This Row],[Description]],45,22)))</f>
        <v/>
      </c>
      <c r="V25" s="267"/>
      <c r="W25" s="267"/>
      <c r="X25" s="267"/>
      <c r="Y25" s="267"/>
      <c r="Z25" s="267"/>
    </row>
    <row r="26" spans="2:26" x14ac:dyDescent="0.4">
      <c r="B26" s="267">
        <v>24</v>
      </c>
      <c r="F26" s="267" t="str">
        <f>IF(ISBLANK(Instruments[[#This Row],[Dwg_Base]]),"",Instruments[[#This Row],[Dwg_Base]]+Instruments[[#This Row],[Dwg_Index]])</f>
        <v/>
      </c>
      <c r="H26" s="267" t="str">
        <f>IF(ISBLANK(Instruments[[#This Row],[Dwg_Base]]),"",_xlfn.TEXTJOIN("-",,jobNumber,Instruments[[#This Row],[Dwg_Type]],Instruments[[#This Row],[Dwg_Number]],Instruments[[#This Row],[Dwg_Suffix]]))</f>
        <v/>
      </c>
      <c r="K26" s="267" t="str">
        <f xml:space="preserve"> UPPER(TRIM( MID(Instruments[[#This Row],[Description]],1,22)))</f>
        <v/>
      </c>
      <c r="L26" s="267" t="str">
        <f xml:space="preserve"> UPPER( TRIM( MID(Instruments[[#This Row],[Description]],23,22)))</f>
        <v/>
      </c>
      <c r="M26" s="267" t="str">
        <f>UPPER( TRIM( MID(Instruments[[#This Row],[Description]],45,22)))</f>
        <v/>
      </c>
      <c r="V26" s="267"/>
      <c r="W26" s="267"/>
      <c r="X26" s="267"/>
      <c r="Y26" s="267"/>
      <c r="Z26" s="267"/>
    </row>
    <row r="27" spans="2:26" x14ac:dyDescent="0.4">
      <c r="B27" s="267">
        <v>25</v>
      </c>
      <c r="F27" s="267" t="str">
        <f>IF(ISBLANK(Instruments[[#This Row],[Dwg_Base]]),"",Instruments[[#This Row],[Dwg_Base]]+Instruments[[#This Row],[Dwg_Index]])</f>
        <v/>
      </c>
      <c r="H27" s="267" t="str">
        <f>IF(ISBLANK(Instruments[[#This Row],[Dwg_Base]]),"",_xlfn.TEXTJOIN("-",,jobNumber,Instruments[[#This Row],[Dwg_Type]],Instruments[[#This Row],[Dwg_Number]],Instruments[[#This Row],[Dwg_Suffix]]))</f>
        <v/>
      </c>
      <c r="K27" s="267" t="str">
        <f xml:space="preserve"> UPPER(TRIM( MID(Instruments[[#This Row],[Description]],1,22)))</f>
        <v/>
      </c>
      <c r="L27" s="267" t="str">
        <f xml:space="preserve"> UPPER( TRIM( MID(Instruments[[#This Row],[Description]],23,22)))</f>
        <v/>
      </c>
      <c r="M27" s="267" t="str">
        <f>UPPER( TRIM( MID(Instruments[[#This Row],[Description]],45,22)))</f>
        <v/>
      </c>
      <c r="V27" s="267"/>
      <c r="W27" s="267"/>
      <c r="X27" s="267"/>
      <c r="Y27" s="267"/>
      <c r="Z27" s="267"/>
    </row>
    <row r="28" spans="2:26" x14ac:dyDescent="0.4">
      <c r="B28" s="267">
        <v>26</v>
      </c>
      <c r="F28" s="267" t="str">
        <f>IF(ISBLANK(Instruments[[#This Row],[Dwg_Base]]),"",Instruments[[#This Row],[Dwg_Base]]+Instruments[[#This Row],[Dwg_Index]])</f>
        <v/>
      </c>
      <c r="H28" s="267" t="str">
        <f>IF(ISBLANK(Instruments[[#This Row],[Dwg_Base]]),"",_xlfn.TEXTJOIN("-",,jobNumber,Instruments[[#This Row],[Dwg_Type]],Instruments[[#This Row],[Dwg_Number]],Instruments[[#This Row],[Dwg_Suffix]]))</f>
        <v/>
      </c>
      <c r="K28" s="267" t="str">
        <f xml:space="preserve"> UPPER(TRIM( MID(Instruments[[#This Row],[Description]],1,22)))</f>
        <v/>
      </c>
      <c r="L28" s="267" t="str">
        <f xml:space="preserve"> UPPER( TRIM( MID(Instruments[[#This Row],[Description]],23,22)))</f>
        <v/>
      </c>
      <c r="M28" s="267" t="str">
        <f>UPPER( TRIM( MID(Instruments[[#This Row],[Description]],45,22)))</f>
        <v/>
      </c>
      <c r="V28" s="267"/>
      <c r="W28" s="267"/>
      <c r="X28" s="267"/>
      <c r="Y28" s="267"/>
      <c r="Z28" s="267"/>
    </row>
    <row r="29" spans="2:26" x14ac:dyDescent="0.4">
      <c r="B29" s="267">
        <v>27</v>
      </c>
      <c r="F29" s="267" t="str">
        <f>IF(ISBLANK(Instruments[[#This Row],[Dwg_Base]]),"",Instruments[[#This Row],[Dwg_Base]]+Instruments[[#This Row],[Dwg_Index]])</f>
        <v/>
      </c>
      <c r="H29" s="267" t="str">
        <f>IF(ISBLANK(Instruments[[#This Row],[Dwg_Base]]),"",_xlfn.TEXTJOIN("-",,jobNumber,Instruments[[#This Row],[Dwg_Type]],Instruments[[#This Row],[Dwg_Number]],Instruments[[#This Row],[Dwg_Suffix]]))</f>
        <v/>
      </c>
      <c r="K29" s="267" t="str">
        <f xml:space="preserve"> UPPER(TRIM( MID(Instruments[[#This Row],[Description]],1,22)))</f>
        <v/>
      </c>
      <c r="L29" s="267" t="str">
        <f xml:space="preserve"> UPPER( TRIM( MID(Instruments[[#This Row],[Description]],23,22)))</f>
        <v/>
      </c>
      <c r="M29" s="267" t="str">
        <f>UPPER( TRIM( MID(Instruments[[#This Row],[Description]],45,22)))</f>
        <v/>
      </c>
      <c r="V29" s="267"/>
      <c r="W29" s="267"/>
      <c r="X29" s="267"/>
      <c r="Y29" s="267"/>
      <c r="Z29" s="267"/>
    </row>
    <row r="30" spans="2:26" x14ac:dyDescent="0.4">
      <c r="B30" s="267">
        <v>28</v>
      </c>
      <c r="F30" s="267" t="str">
        <f>IF(ISBLANK(Instruments[[#This Row],[Dwg_Base]]),"",Instruments[[#This Row],[Dwg_Base]]+Instruments[[#This Row],[Dwg_Index]])</f>
        <v/>
      </c>
      <c r="H30" s="267" t="str">
        <f>IF(ISBLANK(Instruments[[#This Row],[Dwg_Base]]),"",_xlfn.TEXTJOIN("-",,jobNumber,Instruments[[#This Row],[Dwg_Type]],Instruments[[#This Row],[Dwg_Number]],Instruments[[#This Row],[Dwg_Suffix]]))</f>
        <v/>
      </c>
      <c r="K30" s="267" t="str">
        <f xml:space="preserve"> UPPER(TRIM( MID(Instruments[[#This Row],[Description]],1,22)))</f>
        <v/>
      </c>
      <c r="L30" s="267" t="str">
        <f xml:space="preserve"> UPPER( TRIM( MID(Instruments[[#This Row],[Description]],23,22)))</f>
        <v/>
      </c>
      <c r="M30" s="267" t="str">
        <f>UPPER( TRIM( MID(Instruments[[#This Row],[Description]],45,22)))</f>
        <v/>
      </c>
      <c r="V30" s="267"/>
      <c r="W30" s="267"/>
      <c r="X30" s="267"/>
      <c r="Y30" s="267"/>
      <c r="Z30" s="267"/>
    </row>
    <row r="31" spans="2:26" x14ac:dyDescent="0.4">
      <c r="B31" s="267">
        <v>29</v>
      </c>
      <c r="F31" s="267" t="str">
        <f>IF(ISBLANK(Instruments[[#This Row],[Dwg_Base]]),"",Instruments[[#This Row],[Dwg_Base]]+Instruments[[#This Row],[Dwg_Index]])</f>
        <v/>
      </c>
      <c r="H31" s="267" t="str">
        <f>IF(ISBLANK(Instruments[[#This Row],[Dwg_Base]]),"",_xlfn.TEXTJOIN("-",,jobNumber,Instruments[[#This Row],[Dwg_Type]],Instruments[[#This Row],[Dwg_Number]],Instruments[[#This Row],[Dwg_Suffix]]))</f>
        <v/>
      </c>
      <c r="K31" s="267" t="str">
        <f xml:space="preserve"> UPPER(TRIM( MID(Instruments[[#This Row],[Description]],1,22)))</f>
        <v/>
      </c>
      <c r="L31" s="267" t="str">
        <f xml:space="preserve"> UPPER( TRIM( MID(Instruments[[#This Row],[Description]],23,22)))</f>
        <v/>
      </c>
      <c r="M31" s="267" t="str">
        <f>UPPER( TRIM( MID(Instruments[[#This Row],[Description]],45,22)))</f>
        <v/>
      </c>
      <c r="V31" s="267"/>
      <c r="W31" s="267"/>
      <c r="X31" s="267"/>
      <c r="Y31" s="267"/>
      <c r="Z31" s="267"/>
    </row>
    <row r="32" spans="2:26" x14ac:dyDescent="0.4">
      <c r="B32" s="267">
        <v>30</v>
      </c>
      <c r="F32" s="267" t="str">
        <f>IF(ISBLANK(Instruments[[#This Row],[Dwg_Base]]),"",Instruments[[#This Row],[Dwg_Base]]+Instruments[[#This Row],[Dwg_Index]])</f>
        <v/>
      </c>
      <c r="H32" s="267" t="str">
        <f>IF(ISBLANK(Instruments[[#This Row],[Dwg_Base]]),"",_xlfn.TEXTJOIN("-",,jobNumber,Instruments[[#This Row],[Dwg_Type]],Instruments[[#This Row],[Dwg_Number]],Instruments[[#This Row],[Dwg_Suffix]]))</f>
        <v/>
      </c>
      <c r="K32" s="267" t="str">
        <f xml:space="preserve"> UPPER(TRIM( MID(Instruments[[#This Row],[Description]],1,22)))</f>
        <v/>
      </c>
      <c r="L32" s="267" t="str">
        <f xml:space="preserve"> UPPER( TRIM( MID(Instruments[[#This Row],[Description]],23,22)))</f>
        <v/>
      </c>
      <c r="M32" s="267" t="str">
        <f>UPPER( TRIM( MID(Instruments[[#This Row],[Description]],45,22)))</f>
        <v/>
      </c>
      <c r="V32" s="267"/>
      <c r="W32" s="267"/>
      <c r="X32" s="267"/>
      <c r="Y32" s="267"/>
      <c r="Z32" s="267"/>
    </row>
    <row r="33" spans="2:26" x14ac:dyDescent="0.4">
      <c r="B33" s="267">
        <v>31</v>
      </c>
      <c r="F33" s="267" t="str">
        <f>IF(ISBLANK(Instruments[[#This Row],[Dwg_Base]]),"",Instruments[[#This Row],[Dwg_Base]]+Instruments[[#This Row],[Dwg_Index]])</f>
        <v/>
      </c>
      <c r="H33" s="267" t="str">
        <f>IF(ISBLANK(Instruments[[#This Row],[Dwg_Base]]),"",_xlfn.TEXTJOIN("-",,jobNumber,Instruments[[#This Row],[Dwg_Type]],Instruments[[#This Row],[Dwg_Number]],Instruments[[#This Row],[Dwg_Suffix]]))</f>
        <v/>
      </c>
      <c r="K33" s="267" t="str">
        <f xml:space="preserve"> UPPER(TRIM( MID(Instruments[[#This Row],[Description]],1,22)))</f>
        <v/>
      </c>
      <c r="L33" s="267" t="str">
        <f xml:space="preserve"> UPPER( TRIM( MID(Instruments[[#This Row],[Description]],23,22)))</f>
        <v/>
      </c>
      <c r="M33" s="267" t="str">
        <f>UPPER( TRIM( MID(Instruments[[#This Row],[Description]],45,22)))</f>
        <v/>
      </c>
      <c r="V33" s="267"/>
      <c r="W33" s="267"/>
      <c r="X33" s="267"/>
      <c r="Y33" s="267"/>
      <c r="Z33" s="267"/>
    </row>
    <row r="34" spans="2:26" x14ac:dyDescent="0.4">
      <c r="B34" s="267">
        <v>32</v>
      </c>
      <c r="F34" s="267" t="str">
        <f>IF(ISBLANK(Instruments[[#This Row],[Dwg_Base]]),"",Instruments[[#This Row],[Dwg_Base]]+Instruments[[#This Row],[Dwg_Index]])</f>
        <v/>
      </c>
      <c r="H34" s="267" t="str">
        <f>IF(ISBLANK(Instruments[[#This Row],[Dwg_Base]]),"",_xlfn.TEXTJOIN("-",,jobNumber,Instruments[[#This Row],[Dwg_Type]],Instruments[[#This Row],[Dwg_Number]],Instruments[[#This Row],[Dwg_Suffix]]))</f>
        <v/>
      </c>
      <c r="K34" s="267" t="str">
        <f xml:space="preserve"> UPPER(TRIM( MID(Instruments[[#This Row],[Description]],1,22)))</f>
        <v/>
      </c>
      <c r="L34" s="267" t="str">
        <f xml:space="preserve"> UPPER( TRIM( MID(Instruments[[#This Row],[Description]],23,22)))</f>
        <v/>
      </c>
      <c r="M34" s="267" t="str">
        <f>UPPER( TRIM( MID(Instruments[[#This Row],[Description]],45,22)))</f>
        <v/>
      </c>
      <c r="V34" s="267"/>
      <c r="W34" s="267"/>
      <c r="X34" s="267"/>
      <c r="Y34" s="267"/>
      <c r="Z34" s="267"/>
    </row>
    <row r="35" spans="2:26" x14ac:dyDescent="0.4">
      <c r="B35" s="267">
        <v>33</v>
      </c>
      <c r="F35" s="267" t="str">
        <f>IF(ISBLANK(Instruments[[#This Row],[Dwg_Base]]),"",Instruments[[#This Row],[Dwg_Base]]+Instruments[[#This Row],[Dwg_Index]])</f>
        <v/>
      </c>
      <c r="H35" s="267" t="str">
        <f>IF(ISBLANK(Instruments[[#This Row],[Dwg_Base]]),"",_xlfn.TEXTJOIN("-",,jobNumber,Instruments[[#This Row],[Dwg_Type]],Instruments[[#This Row],[Dwg_Number]],Instruments[[#This Row],[Dwg_Suffix]]))</f>
        <v/>
      </c>
      <c r="K35" s="267" t="str">
        <f xml:space="preserve"> UPPER(TRIM( MID(Instruments[[#This Row],[Description]],1,22)))</f>
        <v/>
      </c>
      <c r="L35" s="267" t="str">
        <f xml:space="preserve"> UPPER( TRIM( MID(Instruments[[#This Row],[Description]],23,22)))</f>
        <v/>
      </c>
      <c r="M35" s="267" t="str">
        <f>UPPER( TRIM( MID(Instruments[[#This Row],[Description]],45,22)))</f>
        <v/>
      </c>
      <c r="V35" s="267"/>
      <c r="W35" s="267"/>
      <c r="X35" s="267"/>
      <c r="Y35" s="267"/>
      <c r="Z35" s="267"/>
    </row>
    <row r="36" spans="2:26" x14ac:dyDescent="0.4">
      <c r="B36" s="267">
        <v>34</v>
      </c>
      <c r="F36" s="267" t="str">
        <f>IF(ISBLANK(Instruments[[#This Row],[Dwg_Base]]),"",Instruments[[#This Row],[Dwg_Base]]+Instruments[[#This Row],[Dwg_Index]])</f>
        <v/>
      </c>
      <c r="H36" s="267" t="str">
        <f>IF(ISBLANK(Instruments[[#This Row],[Dwg_Base]]),"",_xlfn.TEXTJOIN("-",,jobNumber,Instruments[[#This Row],[Dwg_Type]],Instruments[[#This Row],[Dwg_Number]],Instruments[[#This Row],[Dwg_Suffix]]))</f>
        <v/>
      </c>
      <c r="K36" s="267" t="str">
        <f xml:space="preserve"> UPPER(TRIM( MID(Instruments[[#This Row],[Description]],1,22)))</f>
        <v/>
      </c>
      <c r="L36" s="267" t="str">
        <f xml:space="preserve"> UPPER( TRIM( MID(Instruments[[#This Row],[Description]],23,22)))</f>
        <v/>
      </c>
      <c r="M36" s="267" t="str">
        <f>UPPER( TRIM( MID(Instruments[[#This Row],[Description]],45,22)))</f>
        <v/>
      </c>
      <c r="V36" s="267"/>
      <c r="W36" s="267"/>
      <c r="X36" s="267"/>
      <c r="Y36" s="267"/>
      <c r="Z36" s="267"/>
    </row>
    <row r="37" spans="2:26" x14ac:dyDescent="0.4">
      <c r="B37" s="267">
        <v>35</v>
      </c>
      <c r="F37" s="267" t="str">
        <f>IF(ISBLANK(Instruments[[#This Row],[Dwg_Base]]),"",Instruments[[#This Row],[Dwg_Base]]+Instruments[[#This Row],[Dwg_Index]])</f>
        <v/>
      </c>
      <c r="H37" s="267" t="str">
        <f>IF(ISBLANK(Instruments[[#This Row],[Dwg_Base]]),"",_xlfn.TEXTJOIN("-",,jobNumber,Instruments[[#This Row],[Dwg_Type]],Instruments[[#This Row],[Dwg_Number]],Instruments[[#This Row],[Dwg_Suffix]]))</f>
        <v/>
      </c>
      <c r="K37" s="267" t="str">
        <f xml:space="preserve"> UPPER(TRIM( MID(Instruments[[#This Row],[Description]],1,22)))</f>
        <v/>
      </c>
      <c r="L37" s="267" t="str">
        <f xml:space="preserve"> UPPER( TRIM( MID(Instruments[[#This Row],[Description]],23,22)))</f>
        <v/>
      </c>
      <c r="M37" s="267" t="str">
        <f>UPPER( TRIM( MID(Instruments[[#This Row],[Description]],45,22)))</f>
        <v/>
      </c>
      <c r="V37" s="267"/>
      <c r="W37" s="267"/>
      <c r="X37" s="267"/>
      <c r="Y37" s="267"/>
      <c r="Z37" s="267"/>
    </row>
    <row r="38" spans="2:26" x14ac:dyDescent="0.4">
      <c r="B38" s="267">
        <v>36</v>
      </c>
      <c r="F38" s="267" t="str">
        <f>IF(ISBLANK(Instruments[[#This Row],[Dwg_Base]]),"",Instruments[[#This Row],[Dwg_Base]]+Instruments[[#This Row],[Dwg_Index]])</f>
        <v/>
      </c>
      <c r="H38" s="267" t="str">
        <f>IF(ISBLANK(Instruments[[#This Row],[Dwg_Base]]),"",_xlfn.TEXTJOIN("-",,jobNumber,Instruments[[#This Row],[Dwg_Type]],Instruments[[#This Row],[Dwg_Number]],Instruments[[#This Row],[Dwg_Suffix]]))</f>
        <v/>
      </c>
      <c r="K38" s="267" t="str">
        <f xml:space="preserve"> UPPER(TRIM( MID(Instruments[[#This Row],[Description]],1,22)))</f>
        <v/>
      </c>
      <c r="L38" s="267" t="str">
        <f xml:space="preserve"> UPPER( TRIM( MID(Instruments[[#This Row],[Description]],23,22)))</f>
        <v/>
      </c>
      <c r="M38" s="267" t="str">
        <f>UPPER( TRIM( MID(Instruments[[#This Row],[Description]],45,22)))</f>
        <v/>
      </c>
      <c r="V38" s="267"/>
      <c r="W38" s="267"/>
      <c r="X38" s="267"/>
      <c r="Y38" s="267"/>
      <c r="Z38" s="267"/>
    </row>
    <row r="39" spans="2:26" x14ac:dyDescent="0.4">
      <c r="B39" s="267">
        <v>37</v>
      </c>
      <c r="F39" s="267" t="str">
        <f>IF(ISBLANK(Instruments[[#This Row],[Dwg_Base]]),"",Instruments[[#This Row],[Dwg_Base]]+Instruments[[#This Row],[Dwg_Index]])</f>
        <v/>
      </c>
      <c r="H39" s="267" t="str">
        <f>IF(ISBLANK(Instruments[[#This Row],[Dwg_Base]]),"",_xlfn.TEXTJOIN("-",,jobNumber,Instruments[[#This Row],[Dwg_Type]],Instruments[[#This Row],[Dwg_Number]],Instruments[[#This Row],[Dwg_Suffix]]))</f>
        <v/>
      </c>
      <c r="K39" s="267" t="str">
        <f xml:space="preserve"> UPPER(TRIM( MID(Instruments[[#This Row],[Description]],1,22)))</f>
        <v/>
      </c>
      <c r="L39" s="267" t="str">
        <f xml:space="preserve"> UPPER( TRIM( MID(Instruments[[#This Row],[Description]],23,22)))</f>
        <v/>
      </c>
      <c r="M39" s="267" t="str">
        <f>UPPER( TRIM( MID(Instruments[[#This Row],[Description]],45,22)))</f>
        <v/>
      </c>
      <c r="V39" s="267"/>
      <c r="W39" s="267"/>
      <c r="X39" s="267"/>
      <c r="Y39" s="267"/>
      <c r="Z39" s="267"/>
    </row>
    <row r="40" spans="2:26" x14ac:dyDescent="0.4">
      <c r="B40" s="267">
        <v>38</v>
      </c>
      <c r="F40" s="267" t="str">
        <f>IF(ISBLANK(Instruments[[#This Row],[Dwg_Base]]),"",Instruments[[#This Row],[Dwg_Base]]+Instruments[[#This Row],[Dwg_Index]])</f>
        <v/>
      </c>
      <c r="H40" s="267" t="str">
        <f>IF(ISBLANK(Instruments[[#This Row],[Dwg_Base]]),"",_xlfn.TEXTJOIN("-",,jobNumber,Instruments[[#This Row],[Dwg_Type]],Instruments[[#This Row],[Dwg_Number]],Instruments[[#This Row],[Dwg_Suffix]]))</f>
        <v/>
      </c>
      <c r="K40" s="267" t="str">
        <f xml:space="preserve"> UPPER(TRIM( MID(Instruments[[#This Row],[Description]],1,22)))</f>
        <v/>
      </c>
      <c r="L40" s="267" t="str">
        <f xml:space="preserve"> UPPER( TRIM( MID(Instruments[[#This Row],[Description]],23,22)))</f>
        <v/>
      </c>
      <c r="M40" s="267" t="str">
        <f>UPPER( TRIM( MID(Instruments[[#This Row],[Description]],45,22)))</f>
        <v/>
      </c>
      <c r="V40" s="267"/>
      <c r="W40" s="267"/>
      <c r="X40" s="267"/>
      <c r="Y40" s="267"/>
      <c r="Z40" s="267"/>
    </row>
    <row r="41" spans="2:26" x14ac:dyDescent="0.4">
      <c r="B41" s="267">
        <v>39</v>
      </c>
      <c r="F41" s="267" t="str">
        <f>IF(ISBLANK(Instruments[[#This Row],[Dwg_Base]]),"",Instruments[[#This Row],[Dwg_Base]]+Instruments[[#This Row],[Dwg_Index]])</f>
        <v/>
      </c>
      <c r="H41" s="267" t="str">
        <f>IF(ISBLANK(Instruments[[#This Row],[Dwg_Base]]),"",_xlfn.TEXTJOIN("-",,jobNumber,Instruments[[#This Row],[Dwg_Type]],Instruments[[#This Row],[Dwg_Number]],Instruments[[#This Row],[Dwg_Suffix]]))</f>
        <v/>
      </c>
      <c r="K41" s="267" t="str">
        <f xml:space="preserve"> UPPER(TRIM( MID(Instruments[[#This Row],[Description]],1,22)))</f>
        <v/>
      </c>
      <c r="L41" s="267" t="str">
        <f xml:space="preserve"> UPPER( TRIM( MID(Instruments[[#This Row],[Description]],23,22)))</f>
        <v/>
      </c>
      <c r="M41" s="267" t="str">
        <f>UPPER( TRIM( MID(Instruments[[#This Row],[Description]],45,22)))</f>
        <v/>
      </c>
      <c r="V41" s="267"/>
      <c r="W41" s="267"/>
      <c r="X41" s="267"/>
      <c r="Y41" s="267"/>
      <c r="Z41" s="267"/>
    </row>
    <row r="42" spans="2:26" x14ac:dyDescent="0.4">
      <c r="B42" s="267">
        <v>40</v>
      </c>
      <c r="F42" s="267" t="str">
        <f>IF(ISBLANK(Instruments[[#This Row],[Dwg_Base]]),"",Instruments[[#This Row],[Dwg_Base]]+Instruments[[#This Row],[Dwg_Index]])</f>
        <v/>
      </c>
      <c r="H42" s="267" t="str">
        <f>IF(ISBLANK(Instruments[[#This Row],[Dwg_Base]]),"",_xlfn.TEXTJOIN("-",,jobNumber,Instruments[[#This Row],[Dwg_Type]],Instruments[[#This Row],[Dwg_Number]],Instruments[[#This Row],[Dwg_Suffix]]))</f>
        <v/>
      </c>
      <c r="K42" s="267" t="str">
        <f xml:space="preserve"> UPPER(TRIM( MID(Instruments[[#This Row],[Description]],1,22)))</f>
        <v/>
      </c>
      <c r="L42" s="267" t="str">
        <f xml:space="preserve"> UPPER( TRIM( MID(Instruments[[#This Row],[Description]],23,22)))</f>
        <v/>
      </c>
      <c r="M42" s="267" t="str">
        <f>UPPER( TRIM( MID(Instruments[[#This Row],[Description]],45,22)))</f>
        <v/>
      </c>
      <c r="V42" s="267"/>
      <c r="W42" s="267"/>
      <c r="X42" s="267"/>
      <c r="Y42" s="267"/>
      <c r="Z42" s="267"/>
    </row>
    <row r="43" spans="2:26" x14ac:dyDescent="0.4">
      <c r="B43" s="267">
        <v>41</v>
      </c>
      <c r="F43" s="267" t="str">
        <f>IF(ISBLANK(Instruments[[#This Row],[Dwg_Base]]),"",Instruments[[#This Row],[Dwg_Base]]+Instruments[[#This Row],[Dwg_Index]])</f>
        <v/>
      </c>
      <c r="H43" s="267" t="str">
        <f>IF(ISBLANK(Instruments[[#This Row],[Dwg_Base]]),"",_xlfn.TEXTJOIN("-",,jobNumber,Instruments[[#This Row],[Dwg_Type]],Instruments[[#This Row],[Dwg_Number]],Instruments[[#This Row],[Dwg_Suffix]]))</f>
        <v/>
      </c>
      <c r="K43" s="267" t="str">
        <f xml:space="preserve"> UPPER(TRIM( MID(Instruments[[#This Row],[Description]],1,22)))</f>
        <v/>
      </c>
      <c r="L43" s="267" t="str">
        <f xml:space="preserve"> UPPER( TRIM( MID(Instruments[[#This Row],[Description]],23,22)))</f>
        <v/>
      </c>
      <c r="M43" s="267" t="str">
        <f>UPPER( TRIM( MID(Instruments[[#This Row],[Description]],45,22)))</f>
        <v/>
      </c>
      <c r="V43" s="267"/>
      <c r="W43" s="267"/>
      <c r="X43" s="267"/>
      <c r="Y43" s="267"/>
      <c r="Z43" s="267"/>
    </row>
    <row r="44" spans="2:26" x14ac:dyDescent="0.4">
      <c r="B44" s="267">
        <v>42</v>
      </c>
      <c r="F44" s="267" t="str">
        <f>IF(ISBLANK(Instruments[[#This Row],[Dwg_Base]]),"",Instruments[[#This Row],[Dwg_Base]]+Instruments[[#This Row],[Dwg_Index]])</f>
        <v/>
      </c>
      <c r="H44" s="267" t="str">
        <f>IF(ISBLANK(Instruments[[#This Row],[Dwg_Base]]),"",_xlfn.TEXTJOIN("-",,jobNumber,Instruments[[#This Row],[Dwg_Type]],Instruments[[#This Row],[Dwg_Number]],Instruments[[#This Row],[Dwg_Suffix]]))</f>
        <v/>
      </c>
      <c r="K44" s="267" t="str">
        <f xml:space="preserve"> UPPER(TRIM( MID(Instruments[[#This Row],[Description]],1,22)))</f>
        <v/>
      </c>
      <c r="L44" s="267" t="str">
        <f xml:space="preserve"> UPPER( TRIM( MID(Instruments[[#This Row],[Description]],23,22)))</f>
        <v/>
      </c>
      <c r="M44" s="267" t="str">
        <f>UPPER( TRIM( MID(Instruments[[#This Row],[Description]],45,22)))</f>
        <v/>
      </c>
      <c r="V44" s="267"/>
      <c r="W44" s="267"/>
      <c r="X44" s="267"/>
      <c r="Y44" s="267"/>
      <c r="Z44" s="267"/>
    </row>
    <row r="45" spans="2:26" x14ac:dyDescent="0.4">
      <c r="B45" s="267">
        <v>43</v>
      </c>
      <c r="F45" s="267" t="str">
        <f>IF(ISBLANK(Instruments[[#This Row],[Dwg_Base]]),"",Instruments[[#This Row],[Dwg_Base]]+Instruments[[#This Row],[Dwg_Index]])</f>
        <v/>
      </c>
      <c r="H45" s="267" t="str">
        <f>IF(ISBLANK(Instruments[[#This Row],[Dwg_Base]]),"",_xlfn.TEXTJOIN("-",,jobNumber,Instruments[[#This Row],[Dwg_Type]],Instruments[[#This Row],[Dwg_Number]],Instruments[[#This Row],[Dwg_Suffix]]))</f>
        <v/>
      </c>
      <c r="K45" s="267" t="str">
        <f xml:space="preserve"> UPPER(TRIM( MID(Instruments[[#This Row],[Description]],1,22)))</f>
        <v/>
      </c>
      <c r="L45" s="267" t="str">
        <f xml:space="preserve"> UPPER( TRIM( MID(Instruments[[#This Row],[Description]],23,22)))</f>
        <v/>
      </c>
      <c r="M45" s="267" t="str">
        <f>UPPER( TRIM( MID(Instruments[[#This Row],[Description]],45,22)))</f>
        <v/>
      </c>
      <c r="V45" s="267"/>
      <c r="W45" s="267"/>
      <c r="X45" s="267"/>
      <c r="Y45" s="267"/>
      <c r="Z45" s="267"/>
    </row>
    <row r="46" spans="2:26" x14ac:dyDescent="0.4">
      <c r="B46" s="267">
        <v>44</v>
      </c>
      <c r="F46" s="267" t="str">
        <f>IF(ISBLANK(Instruments[[#This Row],[Dwg_Base]]),"",Instruments[[#This Row],[Dwg_Base]]+Instruments[[#This Row],[Dwg_Index]])</f>
        <v/>
      </c>
      <c r="H46" s="267" t="str">
        <f>IF(ISBLANK(Instruments[[#This Row],[Dwg_Base]]),"",_xlfn.TEXTJOIN("-",,jobNumber,Instruments[[#This Row],[Dwg_Type]],Instruments[[#This Row],[Dwg_Number]],Instruments[[#This Row],[Dwg_Suffix]]))</f>
        <v/>
      </c>
      <c r="K46" s="267" t="str">
        <f xml:space="preserve"> UPPER(TRIM( MID(Instruments[[#This Row],[Description]],1,22)))</f>
        <v/>
      </c>
      <c r="L46" s="267" t="str">
        <f xml:space="preserve"> UPPER( TRIM( MID(Instruments[[#This Row],[Description]],23,22)))</f>
        <v/>
      </c>
      <c r="M46" s="267" t="str">
        <f>UPPER( TRIM( MID(Instruments[[#This Row],[Description]],45,22)))</f>
        <v/>
      </c>
      <c r="V46" s="267"/>
      <c r="W46" s="267"/>
      <c r="X46" s="267"/>
      <c r="Y46" s="267"/>
      <c r="Z46" s="267"/>
    </row>
    <row r="47" spans="2:26" x14ac:dyDescent="0.4">
      <c r="B47" s="267">
        <v>45</v>
      </c>
      <c r="F47" s="267" t="str">
        <f>IF(ISBLANK(Instruments[[#This Row],[Dwg_Base]]),"",Instruments[[#This Row],[Dwg_Base]]+Instruments[[#This Row],[Dwg_Index]])</f>
        <v/>
      </c>
      <c r="H47" s="267" t="str">
        <f>IF(ISBLANK(Instruments[[#This Row],[Dwg_Base]]),"",_xlfn.TEXTJOIN("-",,jobNumber,Instruments[[#This Row],[Dwg_Type]],Instruments[[#This Row],[Dwg_Number]],Instruments[[#This Row],[Dwg_Suffix]]))</f>
        <v/>
      </c>
      <c r="K47" s="267" t="str">
        <f xml:space="preserve"> UPPER(TRIM( MID(Instruments[[#This Row],[Description]],1,22)))</f>
        <v/>
      </c>
      <c r="L47" s="267" t="str">
        <f xml:space="preserve"> UPPER( TRIM( MID(Instruments[[#This Row],[Description]],23,22)))</f>
        <v/>
      </c>
      <c r="M47" s="267" t="str">
        <f>UPPER( TRIM( MID(Instruments[[#This Row],[Description]],45,22)))</f>
        <v/>
      </c>
      <c r="V47" s="267"/>
      <c r="W47" s="267"/>
      <c r="X47" s="267"/>
      <c r="Y47" s="267"/>
      <c r="Z47" s="267"/>
    </row>
    <row r="48" spans="2:26" x14ac:dyDescent="0.4">
      <c r="B48" s="267">
        <v>46</v>
      </c>
      <c r="F48" s="267" t="str">
        <f>IF(ISBLANK(Instruments[[#This Row],[Dwg_Base]]),"",Instruments[[#This Row],[Dwg_Base]]+Instruments[[#This Row],[Dwg_Index]])</f>
        <v/>
      </c>
      <c r="H48" s="267" t="str">
        <f>IF(ISBLANK(Instruments[[#This Row],[Dwg_Base]]),"",_xlfn.TEXTJOIN("-",,jobNumber,Instruments[[#This Row],[Dwg_Type]],Instruments[[#This Row],[Dwg_Number]],Instruments[[#This Row],[Dwg_Suffix]]))</f>
        <v/>
      </c>
      <c r="K48" s="267" t="str">
        <f xml:space="preserve"> UPPER(TRIM( MID(Instruments[[#This Row],[Description]],1,22)))</f>
        <v/>
      </c>
      <c r="L48" s="267" t="str">
        <f xml:space="preserve"> UPPER( TRIM( MID(Instruments[[#This Row],[Description]],23,22)))</f>
        <v/>
      </c>
      <c r="M48" s="267" t="str">
        <f>UPPER( TRIM( MID(Instruments[[#This Row],[Description]],45,22)))</f>
        <v/>
      </c>
      <c r="V48" s="267"/>
      <c r="W48" s="267"/>
      <c r="X48" s="267"/>
      <c r="Y48" s="267"/>
      <c r="Z48" s="267"/>
    </row>
    <row r="49" spans="2:26" x14ac:dyDescent="0.4">
      <c r="B49" s="267">
        <v>47</v>
      </c>
      <c r="F49" s="267" t="str">
        <f>IF(ISBLANK(Instruments[[#This Row],[Dwg_Base]]),"",Instruments[[#This Row],[Dwg_Base]]+Instruments[[#This Row],[Dwg_Index]])</f>
        <v/>
      </c>
      <c r="H49" s="267" t="str">
        <f>IF(ISBLANK(Instruments[[#This Row],[Dwg_Base]]),"",_xlfn.TEXTJOIN("-",,jobNumber,Instruments[[#This Row],[Dwg_Type]],Instruments[[#This Row],[Dwg_Number]],Instruments[[#This Row],[Dwg_Suffix]]))</f>
        <v/>
      </c>
      <c r="K49" s="267" t="str">
        <f xml:space="preserve"> UPPER(TRIM( MID(Instruments[[#This Row],[Description]],1,22)))</f>
        <v/>
      </c>
      <c r="L49" s="267" t="str">
        <f xml:space="preserve"> UPPER( TRIM( MID(Instruments[[#This Row],[Description]],23,22)))</f>
        <v/>
      </c>
      <c r="M49" s="267" t="str">
        <f>UPPER( TRIM( MID(Instruments[[#This Row],[Description]],45,22)))</f>
        <v/>
      </c>
      <c r="V49" s="267"/>
      <c r="W49" s="267"/>
      <c r="X49" s="267"/>
      <c r="Y49" s="267"/>
      <c r="Z49" s="267"/>
    </row>
    <row r="50" spans="2:26" x14ac:dyDescent="0.4">
      <c r="B50" s="267">
        <v>48</v>
      </c>
      <c r="F50" s="267" t="str">
        <f>IF(ISBLANK(Instruments[[#This Row],[Dwg_Base]]),"",Instruments[[#This Row],[Dwg_Base]]+Instruments[[#This Row],[Dwg_Index]])</f>
        <v/>
      </c>
      <c r="H50" s="267" t="str">
        <f>IF(ISBLANK(Instruments[[#This Row],[Dwg_Base]]),"",_xlfn.TEXTJOIN("-",,jobNumber,Instruments[[#This Row],[Dwg_Type]],Instruments[[#This Row],[Dwg_Number]],Instruments[[#This Row],[Dwg_Suffix]]))</f>
        <v/>
      </c>
      <c r="K50" s="267" t="str">
        <f xml:space="preserve"> UPPER(TRIM( MID(Instruments[[#This Row],[Description]],1,22)))</f>
        <v/>
      </c>
      <c r="L50" s="267" t="str">
        <f xml:space="preserve"> UPPER( TRIM( MID(Instruments[[#This Row],[Description]],23,22)))</f>
        <v/>
      </c>
      <c r="M50" s="267" t="str">
        <f>UPPER( TRIM( MID(Instruments[[#This Row],[Description]],45,22)))</f>
        <v/>
      </c>
      <c r="V50" s="267"/>
      <c r="W50" s="267"/>
      <c r="X50" s="267"/>
      <c r="Y50" s="267"/>
      <c r="Z50" s="267"/>
    </row>
    <row r="51" spans="2:26" x14ac:dyDescent="0.4">
      <c r="B51" s="267">
        <v>49</v>
      </c>
      <c r="F51" s="267" t="str">
        <f>IF(ISBLANK(Instruments[[#This Row],[Dwg_Base]]),"",Instruments[[#This Row],[Dwg_Base]]+Instruments[[#This Row],[Dwg_Index]])</f>
        <v/>
      </c>
      <c r="H51" s="267" t="str">
        <f>IF(ISBLANK(Instruments[[#This Row],[Dwg_Base]]),"",_xlfn.TEXTJOIN("-",,jobNumber,Instruments[[#This Row],[Dwg_Type]],Instruments[[#This Row],[Dwg_Number]],Instruments[[#This Row],[Dwg_Suffix]]))</f>
        <v/>
      </c>
      <c r="K51" s="267" t="str">
        <f xml:space="preserve"> UPPER(TRIM( MID(Instruments[[#This Row],[Description]],1,22)))</f>
        <v/>
      </c>
      <c r="L51" s="267" t="str">
        <f xml:space="preserve"> UPPER( TRIM( MID(Instruments[[#This Row],[Description]],23,22)))</f>
        <v/>
      </c>
      <c r="M51" s="267" t="str">
        <f>UPPER( TRIM( MID(Instruments[[#This Row],[Description]],45,22)))</f>
        <v/>
      </c>
      <c r="V51" s="267"/>
      <c r="W51" s="267"/>
      <c r="X51" s="267"/>
      <c r="Y51" s="267"/>
      <c r="Z51" s="267"/>
    </row>
    <row r="52" spans="2:26" x14ac:dyDescent="0.4">
      <c r="B52" s="267">
        <v>50</v>
      </c>
      <c r="F52" s="267" t="str">
        <f>IF(ISBLANK(Instruments[[#This Row],[Dwg_Base]]),"",Instruments[[#This Row],[Dwg_Base]]+Instruments[[#This Row],[Dwg_Index]])</f>
        <v/>
      </c>
      <c r="H52" s="267" t="str">
        <f>IF(ISBLANK(Instruments[[#This Row],[Dwg_Base]]),"",_xlfn.TEXTJOIN("-",,jobNumber,Instruments[[#This Row],[Dwg_Type]],Instruments[[#This Row],[Dwg_Number]],Instruments[[#This Row],[Dwg_Suffix]]))</f>
        <v/>
      </c>
      <c r="K52" s="267" t="str">
        <f xml:space="preserve"> UPPER(TRIM( MID(Instruments[[#This Row],[Description]],1,22)))</f>
        <v/>
      </c>
      <c r="L52" s="267" t="str">
        <f xml:space="preserve"> UPPER( TRIM( MID(Instruments[[#This Row],[Description]],23,22)))</f>
        <v/>
      </c>
      <c r="M52" s="267" t="str">
        <f>UPPER( TRIM( MID(Instruments[[#This Row],[Description]],45,22)))</f>
        <v/>
      </c>
      <c r="V52" s="267"/>
      <c r="W52" s="267"/>
      <c r="X52" s="267"/>
      <c r="Y52" s="267"/>
      <c r="Z52" s="267"/>
    </row>
    <row r="53" spans="2:26" x14ac:dyDescent="0.4">
      <c r="B53" s="267">
        <v>51</v>
      </c>
      <c r="F53" s="267" t="str">
        <f>IF(ISBLANK(Instruments[[#This Row],[Dwg_Base]]),"",Instruments[[#This Row],[Dwg_Base]]+Instruments[[#This Row],[Dwg_Index]])</f>
        <v/>
      </c>
      <c r="H53" s="267" t="str">
        <f>IF(ISBLANK(Instruments[[#This Row],[Dwg_Base]]),"",_xlfn.TEXTJOIN("-",,jobNumber,Instruments[[#This Row],[Dwg_Type]],Instruments[[#This Row],[Dwg_Number]],Instruments[[#This Row],[Dwg_Suffix]]))</f>
        <v/>
      </c>
      <c r="K53" s="267" t="str">
        <f xml:space="preserve"> UPPER(TRIM( MID(Instruments[[#This Row],[Description]],1,22)))</f>
        <v/>
      </c>
      <c r="L53" s="267" t="str">
        <f xml:space="preserve"> UPPER( TRIM( MID(Instruments[[#This Row],[Description]],23,22)))</f>
        <v/>
      </c>
      <c r="M53" s="267" t="str">
        <f>UPPER( TRIM( MID(Instruments[[#This Row],[Description]],45,22)))</f>
        <v/>
      </c>
      <c r="V53" s="267"/>
      <c r="W53" s="267"/>
      <c r="X53" s="267"/>
      <c r="Y53" s="267"/>
      <c r="Z53" s="267"/>
    </row>
    <row r="54" spans="2:26" x14ac:dyDescent="0.4">
      <c r="B54" s="267">
        <v>52</v>
      </c>
      <c r="F54" s="267" t="str">
        <f>IF(ISBLANK(Instruments[[#This Row],[Dwg_Base]]),"",Instruments[[#This Row],[Dwg_Base]]+Instruments[[#This Row],[Dwg_Index]])</f>
        <v/>
      </c>
      <c r="H54" s="267" t="str">
        <f>IF(ISBLANK(Instruments[[#This Row],[Dwg_Base]]),"",_xlfn.TEXTJOIN("-",,jobNumber,Instruments[[#This Row],[Dwg_Type]],Instruments[[#This Row],[Dwg_Number]],Instruments[[#This Row],[Dwg_Suffix]]))</f>
        <v/>
      </c>
      <c r="K54" s="267" t="str">
        <f xml:space="preserve"> UPPER(TRIM( MID(Instruments[[#This Row],[Description]],1,22)))</f>
        <v/>
      </c>
      <c r="L54" s="267" t="str">
        <f xml:space="preserve"> UPPER( TRIM( MID(Instruments[[#This Row],[Description]],23,22)))</f>
        <v/>
      </c>
      <c r="M54" s="267" t="str">
        <f>UPPER( TRIM( MID(Instruments[[#This Row],[Description]],45,22)))</f>
        <v/>
      </c>
      <c r="V54" s="267"/>
      <c r="W54" s="267"/>
      <c r="X54" s="267"/>
      <c r="Y54" s="267"/>
      <c r="Z54" s="267"/>
    </row>
    <row r="55" spans="2:26" x14ac:dyDescent="0.4">
      <c r="B55" s="267">
        <v>53</v>
      </c>
      <c r="F55" s="267" t="str">
        <f>IF(ISBLANK(Instruments[[#This Row],[Dwg_Base]]),"",Instruments[[#This Row],[Dwg_Base]]+Instruments[[#This Row],[Dwg_Index]])</f>
        <v/>
      </c>
      <c r="H55" s="267" t="str">
        <f>IF(ISBLANK(Instruments[[#This Row],[Dwg_Base]]),"",_xlfn.TEXTJOIN("-",,jobNumber,Instruments[[#This Row],[Dwg_Type]],Instruments[[#This Row],[Dwg_Number]],Instruments[[#This Row],[Dwg_Suffix]]))</f>
        <v/>
      </c>
      <c r="K55" s="267" t="str">
        <f xml:space="preserve"> UPPER(TRIM( MID(Instruments[[#This Row],[Description]],1,22)))</f>
        <v/>
      </c>
      <c r="L55" s="267" t="str">
        <f xml:space="preserve"> UPPER( TRIM( MID(Instruments[[#This Row],[Description]],23,22)))</f>
        <v/>
      </c>
      <c r="M55" s="267" t="str">
        <f>UPPER( TRIM( MID(Instruments[[#This Row],[Description]],45,22)))</f>
        <v/>
      </c>
      <c r="V55" s="267"/>
      <c r="W55" s="267"/>
      <c r="X55" s="267"/>
      <c r="Y55" s="267"/>
      <c r="Z55" s="267"/>
    </row>
    <row r="56" spans="2:26" x14ac:dyDescent="0.4">
      <c r="B56" s="267">
        <v>54</v>
      </c>
      <c r="F56" s="267" t="str">
        <f>IF(ISBLANK(Instruments[[#This Row],[Dwg_Base]]),"",Instruments[[#This Row],[Dwg_Base]]+Instruments[[#This Row],[Dwg_Index]])</f>
        <v/>
      </c>
      <c r="H56" s="267" t="str">
        <f>IF(ISBLANK(Instruments[[#This Row],[Dwg_Base]]),"",_xlfn.TEXTJOIN("-",,jobNumber,Instruments[[#This Row],[Dwg_Type]],Instruments[[#This Row],[Dwg_Number]],Instruments[[#This Row],[Dwg_Suffix]]))</f>
        <v/>
      </c>
      <c r="K56" s="267" t="str">
        <f xml:space="preserve"> UPPER(TRIM( MID(Instruments[[#This Row],[Description]],1,22)))</f>
        <v/>
      </c>
      <c r="L56" s="267" t="str">
        <f xml:space="preserve"> UPPER( TRIM( MID(Instruments[[#This Row],[Description]],23,22)))</f>
        <v/>
      </c>
      <c r="M56" s="267" t="str">
        <f>UPPER( TRIM( MID(Instruments[[#This Row],[Description]],45,22)))</f>
        <v/>
      </c>
      <c r="V56" s="267"/>
      <c r="W56" s="267"/>
      <c r="X56" s="267"/>
      <c r="Y56" s="267"/>
      <c r="Z56" s="267"/>
    </row>
    <row r="57" spans="2:26" x14ac:dyDescent="0.4">
      <c r="B57" s="267">
        <v>55</v>
      </c>
      <c r="F57" s="267" t="str">
        <f>IF(ISBLANK(Instruments[[#This Row],[Dwg_Base]]),"",Instruments[[#This Row],[Dwg_Base]]+Instruments[[#This Row],[Dwg_Index]])</f>
        <v/>
      </c>
      <c r="H57" s="267" t="str">
        <f>IF(ISBLANK(Instruments[[#This Row],[Dwg_Base]]),"",_xlfn.TEXTJOIN("-",,jobNumber,Instruments[[#This Row],[Dwg_Type]],Instruments[[#This Row],[Dwg_Number]],Instruments[[#This Row],[Dwg_Suffix]]))</f>
        <v/>
      </c>
      <c r="K57" s="267" t="str">
        <f xml:space="preserve"> UPPER(TRIM( MID(Instruments[[#This Row],[Description]],1,22)))</f>
        <v/>
      </c>
      <c r="L57" s="267" t="str">
        <f xml:space="preserve"> UPPER( TRIM( MID(Instruments[[#This Row],[Description]],23,22)))</f>
        <v/>
      </c>
      <c r="M57" s="267" t="str">
        <f>UPPER( TRIM( MID(Instruments[[#This Row],[Description]],45,22)))</f>
        <v/>
      </c>
      <c r="V57" s="267"/>
      <c r="W57" s="267"/>
      <c r="X57" s="267"/>
      <c r="Y57" s="267"/>
      <c r="Z57" s="267"/>
    </row>
    <row r="58" spans="2:26" x14ac:dyDescent="0.4">
      <c r="B58" s="267">
        <v>56</v>
      </c>
      <c r="F58" s="267" t="str">
        <f>IF(ISBLANK(Instruments[[#This Row],[Dwg_Base]]),"",Instruments[[#This Row],[Dwg_Base]]+Instruments[[#This Row],[Dwg_Index]])</f>
        <v/>
      </c>
      <c r="H58" s="267" t="str">
        <f>IF(ISBLANK(Instruments[[#This Row],[Dwg_Base]]),"",_xlfn.TEXTJOIN("-",,jobNumber,Instruments[[#This Row],[Dwg_Type]],Instruments[[#This Row],[Dwg_Number]],Instruments[[#This Row],[Dwg_Suffix]]))</f>
        <v/>
      </c>
      <c r="K58" s="267" t="str">
        <f xml:space="preserve"> UPPER(TRIM( MID(Instruments[[#This Row],[Description]],1,22)))</f>
        <v/>
      </c>
      <c r="L58" s="267" t="str">
        <f xml:space="preserve"> UPPER( TRIM( MID(Instruments[[#This Row],[Description]],23,22)))</f>
        <v/>
      </c>
      <c r="M58" s="267" t="str">
        <f>UPPER( TRIM( MID(Instruments[[#This Row],[Description]],45,22)))</f>
        <v/>
      </c>
      <c r="V58" s="267"/>
      <c r="W58" s="267"/>
      <c r="X58" s="267"/>
      <c r="Y58" s="267"/>
      <c r="Z58" s="267"/>
    </row>
    <row r="59" spans="2:26" x14ac:dyDescent="0.4">
      <c r="B59" s="267">
        <v>57</v>
      </c>
      <c r="F59" s="267" t="str">
        <f>IF(ISBLANK(Instruments[[#This Row],[Dwg_Base]]),"",Instruments[[#This Row],[Dwg_Base]]+Instruments[[#This Row],[Dwg_Index]])</f>
        <v/>
      </c>
      <c r="H59" s="267" t="str">
        <f>IF(ISBLANK(Instruments[[#This Row],[Dwg_Base]]),"",_xlfn.TEXTJOIN("-",,jobNumber,Instruments[[#This Row],[Dwg_Type]],Instruments[[#This Row],[Dwg_Number]],Instruments[[#This Row],[Dwg_Suffix]]))</f>
        <v/>
      </c>
      <c r="K59" s="267" t="str">
        <f xml:space="preserve"> UPPER(TRIM( MID(Instruments[[#This Row],[Description]],1,22)))</f>
        <v/>
      </c>
      <c r="L59" s="267" t="str">
        <f xml:space="preserve"> UPPER( TRIM( MID(Instruments[[#This Row],[Description]],23,22)))</f>
        <v/>
      </c>
      <c r="M59" s="267" t="str">
        <f>UPPER( TRIM( MID(Instruments[[#This Row],[Description]],45,22)))</f>
        <v/>
      </c>
      <c r="V59" s="267"/>
      <c r="W59" s="267"/>
      <c r="X59" s="267"/>
      <c r="Y59" s="267"/>
      <c r="Z59" s="267"/>
    </row>
    <row r="60" spans="2:26" x14ac:dyDescent="0.4">
      <c r="B60" s="267">
        <v>58</v>
      </c>
      <c r="F60" s="267" t="str">
        <f>IF(ISBLANK(Instruments[[#This Row],[Dwg_Base]]),"",Instruments[[#This Row],[Dwg_Base]]+Instruments[[#This Row],[Dwg_Index]])</f>
        <v/>
      </c>
      <c r="H60" s="267" t="str">
        <f>IF(ISBLANK(Instruments[[#This Row],[Dwg_Base]]),"",_xlfn.TEXTJOIN("-",,jobNumber,Instruments[[#This Row],[Dwg_Type]],Instruments[[#This Row],[Dwg_Number]],Instruments[[#This Row],[Dwg_Suffix]]))</f>
        <v/>
      </c>
      <c r="K60" s="267" t="str">
        <f xml:space="preserve"> UPPER(TRIM( MID(Instruments[[#This Row],[Description]],1,22)))</f>
        <v/>
      </c>
      <c r="L60" s="267" t="str">
        <f xml:space="preserve"> UPPER( TRIM( MID(Instruments[[#This Row],[Description]],23,22)))</f>
        <v/>
      </c>
      <c r="M60" s="267" t="str">
        <f>UPPER( TRIM( MID(Instruments[[#This Row],[Description]],45,22)))</f>
        <v/>
      </c>
      <c r="V60" s="267"/>
      <c r="W60" s="267"/>
      <c r="X60" s="267"/>
      <c r="Y60" s="267"/>
      <c r="Z60" s="267"/>
    </row>
    <row r="61" spans="2:26" x14ac:dyDescent="0.4">
      <c r="B61" s="267">
        <v>59</v>
      </c>
      <c r="F61" s="267" t="str">
        <f>IF(ISBLANK(Instruments[[#This Row],[Dwg_Base]]),"",Instruments[[#This Row],[Dwg_Base]]+Instruments[[#This Row],[Dwg_Index]])</f>
        <v/>
      </c>
      <c r="H61" s="267" t="str">
        <f>IF(ISBLANK(Instruments[[#This Row],[Dwg_Base]]),"",_xlfn.TEXTJOIN("-",,jobNumber,Instruments[[#This Row],[Dwg_Type]],Instruments[[#This Row],[Dwg_Number]],Instruments[[#This Row],[Dwg_Suffix]]))</f>
        <v/>
      </c>
      <c r="K61" s="267" t="str">
        <f xml:space="preserve"> UPPER(TRIM( MID(Instruments[[#This Row],[Description]],1,22)))</f>
        <v/>
      </c>
      <c r="L61" s="267" t="str">
        <f xml:space="preserve"> UPPER( TRIM( MID(Instruments[[#This Row],[Description]],23,22)))</f>
        <v/>
      </c>
      <c r="M61" s="267" t="str">
        <f>UPPER( TRIM( MID(Instruments[[#This Row],[Description]],45,22)))</f>
        <v/>
      </c>
      <c r="V61" s="267"/>
      <c r="W61" s="267"/>
      <c r="X61" s="267"/>
      <c r="Y61" s="267"/>
      <c r="Z61" s="267"/>
    </row>
    <row r="62" spans="2:26" x14ac:dyDescent="0.4">
      <c r="B62" s="267">
        <v>60</v>
      </c>
      <c r="F62" s="267" t="str">
        <f>IF(ISBLANK(Instruments[[#This Row],[Dwg_Base]]),"",Instruments[[#This Row],[Dwg_Base]]+Instruments[[#This Row],[Dwg_Index]])</f>
        <v/>
      </c>
      <c r="H62" s="267" t="str">
        <f>IF(ISBLANK(Instruments[[#This Row],[Dwg_Base]]),"",_xlfn.TEXTJOIN("-",,jobNumber,Instruments[[#This Row],[Dwg_Type]],Instruments[[#This Row],[Dwg_Number]],Instruments[[#This Row],[Dwg_Suffix]]))</f>
        <v/>
      </c>
      <c r="K62" s="267" t="str">
        <f xml:space="preserve"> UPPER(TRIM( MID(Instruments[[#This Row],[Description]],1,22)))</f>
        <v/>
      </c>
      <c r="L62" s="267" t="str">
        <f xml:space="preserve"> UPPER( TRIM( MID(Instruments[[#This Row],[Description]],23,22)))</f>
        <v/>
      </c>
      <c r="M62" s="267" t="str">
        <f>UPPER( TRIM( MID(Instruments[[#This Row],[Description]],45,22)))</f>
        <v/>
      </c>
      <c r="V62" s="267"/>
      <c r="W62" s="267"/>
      <c r="X62" s="267"/>
      <c r="Y62" s="267"/>
      <c r="Z62" s="267"/>
    </row>
    <row r="63" spans="2:26" x14ac:dyDescent="0.4">
      <c r="B63" s="267">
        <v>61</v>
      </c>
      <c r="F63" s="267" t="str">
        <f>IF(ISBLANK(Instruments[[#This Row],[Dwg_Base]]),"",Instruments[[#This Row],[Dwg_Base]]+Instruments[[#This Row],[Dwg_Index]])</f>
        <v/>
      </c>
      <c r="H63" s="267" t="str">
        <f>IF(ISBLANK(Instruments[[#This Row],[Dwg_Base]]),"",_xlfn.TEXTJOIN("-",,jobNumber,Instruments[[#This Row],[Dwg_Type]],Instruments[[#This Row],[Dwg_Number]],Instruments[[#This Row],[Dwg_Suffix]]))</f>
        <v/>
      </c>
      <c r="K63" s="267" t="str">
        <f xml:space="preserve"> UPPER(TRIM( MID(Instruments[[#This Row],[Description]],1,22)))</f>
        <v/>
      </c>
      <c r="L63" s="267" t="str">
        <f xml:space="preserve"> UPPER( TRIM( MID(Instruments[[#This Row],[Description]],23,22)))</f>
        <v/>
      </c>
      <c r="M63" s="267" t="str">
        <f>UPPER( TRIM( MID(Instruments[[#This Row],[Description]],45,22)))</f>
        <v/>
      </c>
      <c r="V63" s="267"/>
      <c r="W63" s="267"/>
      <c r="X63" s="267"/>
      <c r="Y63" s="267"/>
      <c r="Z63" s="267"/>
    </row>
    <row r="64" spans="2:26" x14ac:dyDescent="0.4">
      <c r="B64" s="267">
        <v>62</v>
      </c>
      <c r="F64" s="267" t="str">
        <f>IF(ISBLANK(Instruments[[#This Row],[Dwg_Base]]),"",Instruments[[#This Row],[Dwg_Base]]+Instruments[[#This Row],[Dwg_Index]])</f>
        <v/>
      </c>
      <c r="H64" s="267" t="str">
        <f>IF(ISBLANK(Instruments[[#This Row],[Dwg_Base]]),"",_xlfn.TEXTJOIN("-",,jobNumber,Instruments[[#This Row],[Dwg_Type]],Instruments[[#This Row],[Dwg_Number]],Instruments[[#This Row],[Dwg_Suffix]]))</f>
        <v/>
      </c>
      <c r="K64" s="267" t="str">
        <f xml:space="preserve"> UPPER(TRIM( MID(Instruments[[#This Row],[Description]],1,22)))</f>
        <v/>
      </c>
      <c r="L64" s="267" t="str">
        <f xml:space="preserve"> UPPER( TRIM( MID(Instruments[[#This Row],[Description]],23,22)))</f>
        <v/>
      </c>
      <c r="M64" s="267" t="str">
        <f>UPPER( TRIM( MID(Instruments[[#This Row],[Description]],45,22)))</f>
        <v/>
      </c>
      <c r="V64" s="267"/>
      <c r="W64" s="267"/>
      <c r="X64" s="267"/>
      <c r="Y64" s="267"/>
      <c r="Z64" s="267"/>
    </row>
    <row r="65" spans="2:26" x14ac:dyDescent="0.4">
      <c r="B65" s="267">
        <v>63</v>
      </c>
      <c r="F65" s="267" t="str">
        <f>IF(ISBLANK(Instruments[[#This Row],[Dwg_Base]]),"",Instruments[[#This Row],[Dwg_Base]]+Instruments[[#This Row],[Dwg_Index]])</f>
        <v/>
      </c>
      <c r="H65" s="267" t="str">
        <f>IF(ISBLANK(Instruments[[#This Row],[Dwg_Base]]),"",_xlfn.TEXTJOIN("-",,jobNumber,Instruments[[#This Row],[Dwg_Type]],Instruments[[#This Row],[Dwg_Number]],Instruments[[#This Row],[Dwg_Suffix]]))</f>
        <v/>
      </c>
      <c r="K65" s="267" t="str">
        <f xml:space="preserve"> UPPER(TRIM( MID(Instruments[[#This Row],[Description]],1,22)))</f>
        <v/>
      </c>
      <c r="L65" s="267" t="str">
        <f xml:space="preserve"> UPPER( TRIM( MID(Instruments[[#This Row],[Description]],23,22)))</f>
        <v/>
      </c>
      <c r="M65" s="267" t="str">
        <f>UPPER( TRIM( MID(Instruments[[#This Row],[Description]],45,22)))</f>
        <v/>
      </c>
      <c r="V65" s="267"/>
      <c r="W65" s="267"/>
      <c r="X65" s="267"/>
      <c r="Y65" s="267"/>
      <c r="Z65" s="267"/>
    </row>
    <row r="66" spans="2:26" x14ac:dyDescent="0.4">
      <c r="B66" s="267">
        <v>64</v>
      </c>
      <c r="F66" s="267" t="str">
        <f>IF(ISBLANK(Instruments[[#This Row],[Dwg_Base]]),"",Instruments[[#This Row],[Dwg_Base]]+Instruments[[#This Row],[Dwg_Index]])</f>
        <v/>
      </c>
      <c r="H66" s="267" t="str">
        <f>IF(ISBLANK(Instruments[[#This Row],[Dwg_Base]]),"",_xlfn.TEXTJOIN("-",,jobNumber,Instruments[[#This Row],[Dwg_Type]],Instruments[[#This Row],[Dwg_Number]],Instruments[[#This Row],[Dwg_Suffix]]))</f>
        <v/>
      </c>
      <c r="K66" s="267" t="str">
        <f xml:space="preserve"> UPPER(TRIM( MID(Instruments[[#This Row],[Description]],1,22)))</f>
        <v/>
      </c>
      <c r="L66" s="267" t="str">
        <f xml:space="preserve"> UPPER( TRIM( MID(Instruments[[#This Row],[Description]],23,22)))</f>
        <v/>
      </c>
      <c r="M66" s="267" t="str">
        <f>UPPER( TRIM( MID(Instruments[[#This Row],[Description]],45,22)))</f>
        <v/>
      </c>
      <c r="V66" s="267"/>
      <c r="W66" s="267"/>
      <c r="X66" s="267"/>
      <c r="Y66" s="267"/>
      <c r="Z66" s="267"/>
    </row>
    <row r="67" spans="2:26" x14ac:dyDescent="0.4">
      <c r="B67" s="267">
        <v>65</v>
      </c>
      <c r="F67" s="267" t="str">
        <f>IF(ISBLANK(Instruments[[#This Row],[Dwg_Base]]),"",Instruments[[#This Row],[Dwg_Base]]+Instruments[[#This Row],[Dwg_Index]])</f>
        <v/>
      </c>
      <c r="H67" s="267" t="str">
        <f>IF(ISBLANK(Instruments[[#This Row],[Dwg_Base]]),"",_xlfn.TEXTJOIN("-",,jobNumber,Instruments[[#This Row],[Dwg_Type]],Instruments[[#This Row],[Dwg_Number]],Instruments[[#This Row],[Dwg_Suffix]]))</f>
        <v/>
      </c>
      <c r="K67" s="267" t="str">
        <f xml:space="preserve"> UPPER(TRIM( MID(Instruments[[#This Row],[Description]],1,22)))</f>
        <v/>
      </c>
      <c r="L67" s="267" t="str">
        <f xml:space="preserve"> UPPER( TRIM( MID(Instruments[[#This Row],[Description]],23,22)))</f>
        <v/>
      </c>
      <c r="M67" s="267" t="str">
        <f>UPPER( TRIM( MID(Instruments[[#This Row],[Description]],45,22)))</f>
        <v/>
      </c>
      <c r="V67" s="267"/>
      <c r="W67" s="267"/>
      <c r="X67" s="267"/>
      <c r="Y67" s="267"/>
      <c r="Z67" s="267"/>
    </row>
    <row r="68" spans="2:26" x14ac:dyDescent="0.4">
      <c r="B68" s="267">
        <v>66</v>
      </c>
      <c r="F68" s="267" t="str">
        <f>IF(ISBLANK(Instruments[[#This Row],[Dwg_Base]]),"",Instruments[[#This Row],[Dwg_Base]]+Instruments[[#This Row],[Dwg_Index]])</f>
        <v/>
      </c>
      <c r="H68" s="267" t="str">
        <f>IF(ISBLANK(Instruments[[#This Row],[Dwg_Base]]),"",_xlfn.TEXTJOIN("-",,jobNumber,Instruments[[#This Row],[Dwg_Type]],Instruments[[#This Row],[Dwg_Number]],Instruments[[#This Row],[Dwg_Suffix]]))</f>
        <v/>
      </c>
      <c r="K68" s="267" t="str">
        <f xml:space="preserve"> UPPER(TRIM( MID(Instruments[[#This Row],[Description]],1,22)))</f>
        <v/>
      </c>
      <c r="L68" s="267" t="str">
        <f xml:space="preserve"> UPPER( TRIM( MID(Instruments[[#This Row],[Description]],23,22)))</f>
        <v/>
      </c>
      <c r="M68" s="267" t="str">
        <f>UPPER( TRIM( MID(Instruments[[#This Row],[Description]],45,22)))</f>
        <v/>
      </c>
      <c r="V68" s="267"/>
      <c r="W68" s="267"/>
      <c r="X68" s="267"/>
      <c r="Y68" s="267"/>
      <c r="Z68" s="267"/>
    </row>
    <row r="69" spans="2:26" x14ac:dyDescent="0.4">
      <c r="B69" s="267">
        <v>67</v>
      </c>
      <c r="F69" s="267" t="str">
        <f>IF(ISBLANK(Instruments[[#This Row],[Dwg_Base]]),"",Instruments[[#This Row],[Dwg_Base]]+Instruments[[#This Row],[Dwg_Index]])</f>
        <v/>
      </c>
      <c r="H69" s="267" t="str">
        <f>IF(ISBLANK(Instruments[[#This Row],[Dwg_Base]]),"",_xlfn.TEXTJOIN("-",,jobNumber,Instruments[[#This Row],[Dwg_Type]],Instruments[[#This Row],[Dwg_Number]],Instruments[[#This Row],[Dwg_Suffix]]))</f>
        <v/>
      </c>
      <c r="K69" s="267" t="str">
        <f xml:space="preserve"> UPPER(TRIM( MID(Instruments[[#This Row],[Description]],1,22)))</f>
        <v/>
      </c>
      <c r="L69" s="267" t="str">
        <f xml:space="preserve"> UPPER( TRIM( MID(Instruments[[#This Row],[Description]],23,22)))</f>
        <v/>
      </c>
      <c r="M69" s="267" t="str">
        <f>UPPER( TRIM( MID(Instruments[[#This Row],[Description]],45,22)))</f>
        <v/>
      </c>
      <c r="V69" s="267"/>
      <c r="W69" s="267"/>
      <c r="X69" s="267"/>
      <c r="Y69" s="267"/>
      <c r="Z69" s="267"/>
    </row>
    <row r="70" spans="2:26" x14ac:dyDescent="0.4">
      <c r="B70" s="267">
        <v>68</v>
      </c>
      <c r="F70" s="267" t="str">
        <f>IF(ISBLANK(Instruments[[#This Row],[Dwg_Base]]),"",Instruments[[#This Row],[Dwg_Base]]+Instruments[[#This Row],[Dwg_Index]])</f>
        <v/>
      </c>
      <c r="H70" s="267" t="str">
        <f>IF(ISBLANK(Instruments[[#This Row],[Dwg_Base]]),"",_xlfn.TEXTJOIN("-",,jobNumber,Instruments[[#This Row],[Dwg_Type]],Instruments[[#This Row],[Dwg_Number]],Instruments[[#This Row],[Dwg_Suffix]]))</f>
        <v/>
      </c>
      <c r="K70" s="267" t="str">
        <f xml:space="preserve"> UPPER(TRIM( MID(Instruments[[#This Row],[Description]],1,22)))</f>
        <v/>
      </c>
      <c r="L70" s="267" t="str">
        <f xml:space="preserve"> UPPER( TRIM( MID(Instruments[[#This Row],[Description]],23,22)))</f>
        <v/>
      </c>
      <c r="M70" s="267" t="str">
        <f>UPPER( TRIM( MID(Instruments[[#This Row],[Description]],45,22)))</f>
        <v/>
      </c>
      <c r="V70" s="267"/>
      <c r="W70" s="267"/>
      <c r="X70" s="267"/>
      <c r="Y70" s="267"/>
      <c r="Z70" s="267"/>
    </row>
    <row r="71" spans="2:26" x14ac:dyDescent="0.4">
      <c r="B71" s="267">
        <v>69</v>
      </c>
      <c r="F71" s="267" t="str">
        <f>IF(ISBLANK(Instruments[[#This Row],[Dwg_Base]]),"",Instruments[[#This Row],[Dwg_Base]]+Instruments[[#This Row],[Dwg_Index]])</f>
        <v/>
      </c>
      <c r="H71" s="267" t="str">
        <f>IF(ISBLANK(Instruments[[#This Row],[Dwg_Base]]),"",_xlfn.TEXTJOIN("-",,jobNumber,Instruments[[#This Row],[Dwg_Type]],Instruments[[#This Row],[Dwg_Number]],Instruments[[#This Row],[Dwg_Suffix]]))</f>
        <v/>
      </c>
      <c r="K71" s="267" t="str">
        <f xml:space="preserve"> UPPER(TRIM( MID(Instruments[[#This Row],[Description]],1,22)))</f>
        <v/>
      </c>
      <c r="L71" s="267" t="str">
        <f xml:space="preserve"> UPPER( TRIM( MID(Instruments[[#This Row],[Description]],23,22)))</f>
        <v/>
      </c>
      <c r="M71" s="267" t="str">
        <f>UPPER( TRIM( MID(Instruments[[#This Row],[Description]],45,22)))</f>
        <v/>
      </c>
      <c r="V71" s="267"/>
      <c r="W71" s="267"/>
      <c r="X71" s="267"/>
      <c r="Y71" s="267"/>
      <c r="Z71" s="267"/>
    </row>
    <row r="72" spans="2:26" x14ac:dyDescent="0.4">
      <c r="B72" s="267">
        <v>70</v>
      </c>
      <c r="F72" s="267" t="str">
        <f>IF(ISBLANK(Instruments[[#This Row],[Dwg_Base]]),"",Instruments[[#This Row],[Dwg_Base]]+Instruments[[#This Row],[Dwg_Index]])</f>
        <v/>
      </c>
      <c r="H72" s="267" t="str">
        <f>IF(ISBLANK(Instruments[[#This Row],[Dwg_Base]]),"",_xlfn.TEXTJOIN("-",,jobNumber,Instruments[[#This Row],[Dwg_Type]],Instruments[[#This Row],[Dwg_Number]],Instruments[[#This Row],[Dwg_Suffix]]))</f>
        <v/>
      </c>
      <c r="K72" s="267" t="str">
        <f xml:space="preserve"> UPPER(TRIM( MID(Instruments[[#This Row],[Description]],1,22)))</f>
        <v/>
      </c>
      <c r="L72" s="267" t="str">
        <f xml:space="preserve"> UPPER( TRIM( MID(Instruments[[#This Row],[Description]],23,22)))</f>
        <v/>
      </c>
      <c r="M72" s="267" t="str">
        <f>UPPER( TRIM( MID(Instruments[[#This Row],[Description]],45,22)))</f>
        <v/>
      </c>
      <c r="V72" s="267"/>
      <c r="W72" s="267"/>
      <c r="X72" s="267"/>
      <c r="Y72" s="267"/>
      <c r="Z72" s="267"/>
    </row>
    <row r="73" spans="2:26" x14ac:dyDescent="0.4">
      <c r="B73" s="267">
        <v>71</v>
      </c>
      <c r="F73" s="267" t="str">
        <f>IF(ISBLANK(Instruments[[#This Row],[Dwg_Base]]),"",Instruments[[#This Row],[Dwg_Base]]+Instruments[[#This Row],[Dwg_Index]])</f>
        <v/>
      </c>
      <c r="H73" s="267" t="str">
        <f>IF(ISBLANK(Instruments[[#This Row],[Dwg_Base]]),"",_xlfn.TEXTJOIN("-",,jobNumber,Instruments[[#This Row],[Dwg_Type]],Instruments[[#This Row],[Dwg_Number]],Instruments[[#This Row],[Dwg_Suffix]]))</f>
        <v/>
      </c>
      <c r="K73" s="267" t="str">
        <f xml:space="preserve"> UPPER(TRIM( MID(Instruments[[#This Row],[Description]],1,22)))</f>
        <v/>
      </c>
      <c r="L73" s="267" t="str">
        <f xml:space="preserve"> UPPER( TRIM( MID(Instruments[[#This Row],[Description]],23,22)))</f>
        <v/>
      </c>
      <c r="M73" s="267" t="str">
        <f>UPPER( TRIM( MID(Instruments[[#This Row],[Description]],45,22)))</f>
        <v/>
      </c>
      <c r="V73" s="267"/>
      <c r="W73" s="267"/>
      <c r="X73" s="267"/>
      <c r="Y73" s="267"/>
      <c r="Z73" s="267"/>
    </row>
    <row r="74" spans="2:26" x14ac:dyDescent="0.4">
      <c r="B74" s="267">
        <v>72</v>
      </c>
      <c r="F74" s="267" t="str">
        <f>IF(ISBLANK(Instruments[[#This Row],[Dwg_Base]]),"",Instruments[[#This Row],[Dwg_Base]]+Instruments[[#This Row],[Dwg_Index]])</f>
        <v/>
      </c>
      <c r="H74" s="267" t="str">
        <f>IF(ISBLANK(Instruments[[#This Row],[Dwg_Base]]),"",_xlfn.TEXTJOIN("-",,jobNumber,Instruments[[#This Row],[Dwg_Type]],Instruments[[#This Row],[Dwg_Number]],Instruments[[#This Row],[Dwg_Suffix]]))</f>
        <v/>
      </c>
      <c r="K74" s="267" t="str">
        <f xml:space="preserve"> UPPER(TRIM( MID(Instruments[[#This Row],[Description]],1,22)))</f>
        <v/>
      </c>
      <c r="L74" s="267" t="str">
        <f xml:space="preserve"> UPPER( TRIM( MID(Instruments[[#This Row],[Description]],23,22)))</f>
        <v/>
      </c>
      <c r="M74" s="267" t="str">
        <f>UPPER( TRIM( MID(Instruments[[#This Row],[Description]],45,22)))</f>
        <v/>
      </c>
      <c r="V74" s="267"/>
      <c r="W74" s="267"/>
      <c r="X74" s="267"/>
      <c r="Y74" s="267"/>
      <c r="Z74" s="267"/>
    </row>
    <row r="75" spans="2:26" x14ac:dyDescent="0.4">
      <c r="B75" s="267">
        <v>73</v>
      </c>
      <c r="F75" s="267" t="str">
        <f>IF(ISBLANK(Instruments[[#This Row],[Dwg_Base]]),"",Instruments[[#This Row],[Dwg_Base]]+Instruments[[#This Row],[Dwg_Index]])</f>
        <v/>
      </c>
      <c r="H75" s="267" t="str">
        <f>IF(ISBLANK(Instruments[[#This Row],[Dwg_Base]]),"",_xlfn.TEXTJOIN("-",,jobNumber,Instruments[[#This Row],[Dwg_Type]],Instruments[[#This Row],[Dwg_Number]],Instruments[[#This Row],[Dwg_Suffix]]))</f>
        <v/>
      </c>
      <c r="K75" s="267" t="str">
        <f xml:space="preserve"> UPPER(TRIM( MID(Instruments[[#This Row],[Description]],1,22)))</f>
        <v/>
      </c>
      <c r="L75" s="267" t="str">
        <f xml:space="preserve"> UPPER( TRIM( MID(Instruments[[#This Row],[Description]],23,22)))</f>
        <v/>
      </c>
      <c r="M75" s="267" t="str">
        <f>UPPER( TRIM( MID(Instruments[[#This Row],[Description]],45,22)))</f>
        <v/>
      </c>
      <c r="V75" s="267"/>
      <c r="W75" s="267"/>
      <c r="X75" s="267"/>
      <c r="Y75" s="267"/>
      <c r="Z75" s="267"/>
    </row>
    <row r="76" spans="2:26" x14ac:dyDescent="0.4">
      <c r="B76" s="267">
        <v>74</v>
      </c>
      <c r="F76" s="267" t="str">
        <f>IF(ISBLANK(Instruments[[#This Row],[Dwg_Base]]),"",Instruments[[#This Row],[Dwg_Base]]+Instruments[[#This Row],[Dwg_Index]])</f>
        <v/>
      </c>
      <c r="H76" s="267" t="str">
        <f>IF(ISBLANK(Instruments[[#This Row],[Dwg_Base]]),"",_xlfn.TEXTJOIN("-",,jobNumber,Instruments[[#This Row],[Dwg_Type]],Instruments[[#This Row],[Dwg_Number]],Instruments[[#This Row],[Dwg_Suffix]]))</f>
        <v/>
      </c>
      <c r="K76" s="267" t="str">
        <f xml:space="preserve"> UPPER(TRIM( MID(Instruments[[#This Row],[Description]],1,22)))</f>
        <v/>
      </c>
      <c r="L76" s="267" t="str">
        <f xml:space="preserve"> UPPER( TRIM( MID(Instruments[[#This Row],[Description]],23,22)))</f>
        <v/>
      </c>
      <c r="M76" s="267" t="str">
        <f>UPPER( TRIM( MID(Instruments[[#This Row],[Description]],45,22)))</f>
        <v/>
      </c>
      <c r="V76" s="267"/>
      <c r="W76" s="267"/>
      <c r="X76" s="267"/>
      <c r="Y76" s="267"/>
      <c r="Z76" s="267"/>
    </row>
    <row r="77" spans="2:26" x14ac:dyDescent="0.4">
      <c r="B77" s="267">
        <v>75</v>
      </c>
      <c r="F77" s="267" t="str">
        <f>IF(ISBLANK(Instruments[[#This Row],[Dwg_Base]]),"",Instruments[[#This Row],[Dwg_Base]]+Instruments[[#This Row],[Dwg_Index]])</f>
        <v/>
      </c>
      <c r="H77" s="267" t="str">
        <f>IF(ISBLANK(Instruments[[#This Row],[Dwg_Base]]),"",_xlfn.TEXTJOIN("-",,jobNumber,Instruments[[#This Row],[Dwg_Type]],Instruments[[#This Row],[Dwg_Number]],Instruments[[#This Row],[Dwg_Suffix]]))</f>
        <v/>
      </c>
      <c r="K77" s="267" t="str">
        <f xml:space="preserve"> UPPER(TRIM( MID(Instruments[[#This Row],[Description]],1,22)))</f>
        <v/>
      </c>
      <c r="L77" s="267" t="str">
        <f xml:space="preserve"> UPPER( TRIM( MID(Instruments[[#This Row],[Description]],23,22)))</f>
        <v/>
      </c>
      <c r="M77" s="267" t="str">
        <f>UPPER( TRIM( MID(Instruments[[#This Row],[Description]],45,22)))</f>
        <v/>
      </c>
      <c r="V77" s="267"/>
      <c r="W77" s="267"/>
      <c r="X77" s="267"/>
      <c r="Y77" s="267"/>
      <c r="Z77" s="267"/>
    </row>
    <row r="78" spans="2:26" x14ac:dyDescent="0.4">
      <c r="B78" s="267">
        <v>76</v>
      </c>
      <c r="F78" s="267" t="str">
        <f>IF(ISBLANK(Instruments[[#This Row],[Dwg_Base]]),"",Instruments[[#This Row],[Dwg_Base]]+Instruments[[#This Row],[Dwg_Index]])</f>
        <v/>
      </c>
      <c r="H78" s="267" t="str">
        <f>IF(ISBLANK(Instruments[[#This Row],[Dwg_Base]]),"",_xlfn.TEXTJOIN("-",,jobNumber,Instruments[[#This Row],[Dwg_Type]],Instruments[[#This Row],[Dwg_Number]],Instruments[[#This Row],[Dwg_Suffix]]))</f>
        <v/>
      </c>
      <c r="K78" s="267" t="str">
        <f xml:space="preserve"> UPPER(TRIM( MID(Instruments[[#This Row],[Description]],1,22)))</f>
        <v/>
      </c>
      <c r="L78" s="267" t="str">
        <f xml:space="preserve"> UPPER( TRIM( MID(Instruments[[#This Row],[Description]],23,22)))</f>
        <v/>
      </c>
      <c r="M78" s="267" t="str">
        <f>UPPER( TRIM( MID(Instruments[[#This Row],[Description]],45,22)))</f>
        <v/>
      </c>
      <c r="V78" s="267"/>
      <c r="W78" s="267"/>
      <c r="X78" s="267"/>
      <c r="Y78" s="267"/>
      <c r="Z78" s="267"/>
    </row>
    <row r="79" spans="2:26" x14ac:dyDescent="0.4">
      <c r="B79" s="267">
        <v>77</v>
      </c>
      <c r="F79" s="267" t="str">
        <f>IF(ISBLANK(Instruments[[#This Row],[Dwg_Base]]),"",Instruments[[#This Row],[Dwg_Base]]+Instruments[[#This Row],[Dwg_Index]])</f>
        <v/>
      </c>
      <c r="H79" s="267" t="str">
        <f>IF(ISBLANK(Instruments[[#This Row],[Dwg_Base]]),"",_xlfn.TEXTJOIN("-",,jobNumber,Instruments[[#This Row],[Dwg_Type]],Instruments[[#This Row],[Dwg_Number]],Instruments[[#This Row],[Dwg_Suffix]]))</f>
        <v/>
      </c>
      <c r="K79" s="267" t="str">
        <f xml:space="preserve"> UPPER(TRIM( MID(Instruments[[#This Row],[Description]],1,22)))</f>
        <v/>
      </c>
      <c r="L79" s="267" t="str">
        <f xml:space="preserve"> UPPER( TRIM( MID(Instruments[[#This Row],[Description]],23,22)))</f>
        <v/>
      </c>
      <c r="M79" s="267" t="str">
        <f>UPPER( TRIM( MID(Instruments[[#This Row],[Description]],45,22)))</f>
        <v/>
      </c>
      <c r="V79" s="267"/>
      <c r="W79" s="267"/>
      <c r="X79" s="267"/>
      <c r="Y79" s="267"/>
      <c r="Z79" s="267"/>
    </row>
    <row r="80" spans="2:26" x14ac:dyDescent="0.4">
      <c r="B80" s="267">
        <v>78</v>
      </c>
      <c r="F80" s="267" t="str">
        <f>IF(ISBLANK(Instruments[[#This Row],[Dwg_Base]]),"",Instruments[[#This Row],[Dwg_Base]]+Instruments[[#This Row],[Dwg_Index]])</f>
        <v/>
      </c>
      <c r="H80" s="267" t="str">
        <f>IF(ISBLANK(Instruments[[#This Row],[Dwg_Base]]),"",_xlfn.TEXTJOIN("-",,jobNumber,Instruments[[#This Row],[Dwg_Type]],Instruments[[#This Row],[Dwg_Number]],Instruments[[#This Row],[Dwg_Suffix]]))</f>
        <v/>
      </c>
      <c r="K80" s="267" t="str">
        <f xml:space="preserve"> UPPER(TRIM( MID(Instruments[[#This Row],[Description]],1,22)))</f>
        <v/>
      </c>
      <c r="L80" s="267" t="str">
        <f xml:space="preserve"> UPPER( TRIM( MID(Instruments[[#This Row],[Description]],23,22)))</f>
        <v/>
      </c>
      <c r="M80" s="267" t="str">
        <f>UPPER( TRIM( MID(Instruments[[#This Row],[Description]],45,22)))</f>
        <v/>
      </c>
      <c r="V80" s="267"/>
      <c r="W80" s="267"/>
      <c r="X80" s="267"/>
      <c r="Y80" s="267"/>
      <c r="Z80" s="267"/>
    </row>
    <row r="81" spans="2:26" x14ac:dyDescent="0.4">
      <c r="B81" s="267">
        <v>79</v>
      </c>
      <c r="F81" s="267" t="str">
        <f>IF(ISBLANK(Instruments[[#This Row],[Dwg_Base]]),"",Instruments[[#This Row],[Dwg_Base]]+Instruments[[#This Row],[Dwg_Index]])</f>
        <v/>
      </c>
      <c r="H81" s="267" t="str">
        <f>IF(ISBLANK(Instruments[[#This Row],[Dwg_Base]]),"",_xlfn.TEXTJOIN("-",,jobNumber,Instruments[[#This Row],[Dwg_Type]],Instruments[[#This Row],[Dwg_Number]],Instruments[[#This Row],[Dwg_Suffix]]))</f>
        <v/>
      </c>
      <c r="K81" s="267" t="str">
        <f xml:space="preserve"> UPPER(TRIM( MID(Instruments[[#This Row],[Description]],1,22)))</f>
        <v/>
      </c>
      <c r="L81" s="267" t="str">
        <f xml:space="preserve"> UPPER( TRIM( MID(Instruments[[#This Row],[Description]],23,22)))</f>
        <v/>
      </c>
      <c r="M81" s="267" t="str">
        <f>UPPER( TRIM( MID(Instruments[[#This Row],[Description]],45,22)))</f>
        <v/>
      </c>
      <c r="V81" s="267"/>
      <c r="W81" s="267"/>
      <c r="X81" s="267"/>
      <c r="Y81" s="267"/>
      <c r="Z81" s="267"/>
    </row>
    <row r="82" spans="2:26" x14ac:dyDescent="0.4">
      <c r="B82" s="267">
        <v>80</v>
      </c>
      <c r="F82" s="267" t="str">
        <f>IF(ISBLANK(Instruments[[#This Row],[Dwg_Base]]),"",Instruments[[#This Row],[Dwg_Base]]+Instruments[[#This Row],[Dwg_Index]])</f>
        <v/>
      </c>
      <c r="H82" s="267" t="str">
        <f>IF(ISBLANK(Instruments[[#This Row],[Dwg_Base]]),"",_xlfn.TEXTJOIN("-",,jobNumber,Instruments[[#This Row],[Dwg_Type]],Instruments[[#This Row],[Dwg_Number]],Instruments[[#This Row],[Dwg_Suffix]]))</f>
        <v/>
      </c>
      <c r="K82" s="267" t="str">
        <f xml:space="preserve"> UPPER(TRIM( MID(Instruments[[#This Row],[Description]],1,22)))</f>
        <v/>
      </c>
      <c r="L82" s="267" t="str">
        <f xml:space="preserve"> UPPER( TRIM( MID(Instruments[[#This Row],[Description]],23,22)))</f>
        <v/>
      </c>
      <c r="M82" s="267" t="str">
        <f>UPPER( TRIM( MID(Instruments[[#This Row],[Description]],45,22)))</f>
        <v/>
      </c>
      <c r="V82" s="267"/>
      <c r="W82" s="267"/>
      <c r="X82" s="267"/>
      <c r="Y82" s="267"/>
      <c r="Z82" s="267"/>
    </row>
    <row r="83" spans="2:26" x14ac:dyDescent="0.4">
      <c r="B83" s="267">
        <v>81</v>
      </c>
      <c r="F83" s="267" t="str">
        <f>IF(ISBLANK(Instruments[[#This Row],[Dwg_Base]]),"",Instruments[[#This Row],[Dwg_Base]]+Instruments[[#This Row],[Dwg_Index]])</f>
        <v/>
      </c>
      <c r="H83" s="267" t="str">
        <f>IF(ISBLANK(Instruments[[#This Row],[Dwg_Base]]),"",_xlfn.TEXTJOIN("-",,jobNumber,Instruments[[#This Row],[Dwg_Type]],Instruments[[#This Row],[Dwg_Number]],Instruments[[#This Row],[Dwg_Suffix]]))</f>
        <v/>
      </c>
      <c r="K83" s="267" t="str">
        <f xml:space="preserve"> UPPER(TRIM( MID(Instruments[[#This Row],[Description]],1,22)))</f>
        <v/>
      </c>
      <c r="L83" s="267" t="str">
        <f xml:space="preserve"> UPPER( TRIM( MID(Instruments[[#This Row],[Description]],23,22)))</f>
        <v/>
      </c>
      <c r="M83" s="267" t="str">
        <f>UPPER( TRIM( MID(Instruments[[#This Row],[Description]],45,22)))</f>
        <v/>
      </c>
      <c r="V83" s="267"/>
      <c r="W83" s="267"/>
      <c r="X83" s="267"/>
      <c r="Y83" s="267"/>
      <c r="Z83" s="267"/>
    </row>
    <row r="84" spans="2:26" x14ac:dyDescent="0.4">
      <c r="B84" s="267">
        <v>82</v>
      </c>
      <c r="F84" s="267" t="str">
        <f>IF(ISBLANK(Instruments[[#This Row],[Dwg_Base]]),"",Instruments[[#This Row],[Dwg_Base]]+Instruments[[#This Row],[Dwg_Index]])</f>
        <v/>
      </c>
      <c r="H84" s="267" t="str">
        <f>IF(ISBLANK(Instruments[[#This Row],[Dwg_Base]]),"",_xlfn.TEXTJOIN("-",,jobNumber,Instruments[[#This Row],[Dwg_Type]],Instruments[[#This Row],[Dwg_Number]],Instruments[[#This Row],[Dwg_Suffix]]))</f>
        <v/>
      </c>
      <c r="K84" s="267" t="str">
        <f xml:space="preserve"> UPPER(TRIM( MID(Instruments[[#This Row],[Description]],1,22)))</f>
        <v/>
      </c>
      <c r="L84" s="267" t="str">
        <f xml:space="preserve"> UPPER( TRIM( MID(Instruments[[#This Row],[Description]],23,22)))</f>
        <v/>
      </c>
      <c r="M84" s="267" t="str">
        <f>UPPER( TRIM( MID(Instruments[[#This Row],[Description]],45,22)))</f>
        <v/>
      </c>
      <c r="V84" s="267"/>
      <c r="W84" s="267"/>
      <c r="X84" s="267"/>
      <c r="Y84" s="267"/>
      <c r="Z84" s="267"/>
    </row>
    <row r="85" spans="2:26" x14ac:dyDescent="0.4">
      <c r="B85" s="267">
        <v>83</v>
      </c>
      <c r="F85" s="267" t="str">
        <f>IF(ISBLANK(Instruments[[#This Row],[Dwg_Base]]),"",Instruments[[#This Row],[Dwg_Base]]+Instruments[[#This Row],[Dwg_Index]])</f>
        <v/>
      </c>
      <c r="H85" s="267" t="str">
        <f>IF(ISBLANK(Instruments[[#This Row],[Dwg_Base]]),"",_xlfn.TEXTJOIN("-",,jobNumber,Instruments[[#This Row],[Dwg_Type]],Instruments[[#This Row],[Dwg_Number]],Instruments[[#This Row],[Dwg_Suffix]]))</f>
        <v/>
      </c>
      <c r="K85" s="267" t="str">
        <f xml:space="preserve"> UPPER(TRIM( MID(Instruments[[#This Row],[Description]],1,22)))</f>
        <v/>
      </c>
      <c r="L85" s="267" t="str">
        <f xml:space="preserve"> UPPER( TRIM( MID(Instruments[[#This Row],[Description]],23,22)))</f>
        <v/>
      </c>
      <c r="M85" s="267" t="str">
        <f>UPPER( TRIM( MID(Instruments[[#This Row],[Description]],45,22)))</f>
        <v/>
      </c>
      <c r="V85" s="267"/>
      <c r="W85" s="267"/>
      <c r="X85" s="267"/>
      <c r="Y85" s="267"/>
      <c r="Z85" s="267"/>
    </row>
    <row r="86" spans="2:26" x14ac:dyDescent="0.4">
      <c r="B86" s="267">
        <v>84</v>
      </c>
      <c r="F86" s="267" t="str">
        <f>IF(ISBLANK(Instruments[[#This Row],[Dwg_Base]]),"",Instruments[[#This Row],[Dwg_Base]]+Instruments[[#This Row],[Dwg_Index]])</f>
        <v/>
      </c>
      <c r="H86" s="267" t="str">
        <f>IF(ISBLANK(Instruments[[#This Row],[Dwg_Base]]),"",_xlfn.TEXTJOIN("-",,jobNumber,Instruments[[#This Row],[Dwg_Type]],Instruments[[#This Row],[Dwg_Number]],Instruments[[#This Row],[Dwg_Suffix]]))</f>
        <v/>
      </c>
      <c r="K86" s="267" t="str">
        <f xml:space="preserve"> UPPER(TRIM( MID(Instruments[[#This Row],[Description]],1,22)))</f>
        <v/>
      </c>
      <c r="L86" s="267" t="str">
        <f xml:space="preserve"> UPPER( TRIM( MID(Instruments[[#This Row],[Description]],23,22)))</f>
        <v/>
      </c>
      <c r="M86" s="267" t="str">
        <f>UPPER( TRIM( MID(Instruments[[#This Row],[Description]],45,22)))</f>
        <v/>
      </c>
      <c r="V86" s="267"/>
      <c r="W86" s="267"/>
      <c r="X86" s="267"/>
      <c r="Y86" s="267"/>
      <c r="Z86" s="267"/>
    </row>
    <row r="87" spans="2:26" x14ac:dyDescent="0.4">
      <c r="B87" s="267">
        <v>85</v>
      </c>
      <c r="F87" s="267" t="str">
        <f>IF(ISBLANK(Instruments[[#This Row],[Dwg_Base]]),"",Instruments[[#This Row],[Dwg_Base]]+Instruments[[#This Row],[Dwg_Index]])</f>
        <v/>
      </c>
      <c r="H87" s="267" t="str">
        <f>IF(ISBLANK(Instruments[[#This Row],[Dwg_Base]]),"",_xlfn.TEXTJOIN("-",,jobNumber,Instruments[[#This Row],[Dwg_Type]],Instruments[[#This Row],[Dwg_Number]],Instruments[[#This Row],[Dwg_Suffix]]))</f>
        <v/>
      </c>
      <c r="K87" s="267" t="str">
        <f xml:space="preserve"> UPPER(TRIM( MID(Instruments[[#This Row],[Description]],1,22)))</f>
        <v/>
      </c>
      <c r="L87" s="267" t="str">
        <f xml:space="preserve"> UPPER( TRIM( MID(Instruments[[#This Row],[Description]],23,22)))</f>
        <v/>
      </c>
      <c r="M87" s="267" t="str">
        <f>UPPER( TRIM( MID(Instruments[[#This Row],[Description]],45,22)))</f>
        <v/>
      </c>
      <c r="V87" s="267"/>
      <c r="W87" s="267"/>
      <c r="X87" s="267"/>
      <c r="Y87" s="267"/>
      <c r="Z87" s="267"/>
    </row>
    <row r="88" spans="2:26" x14ac:dyDescent="0.4">
      <c r="B88" s="267">
        <v>86</v>
      </c>
      <c r="F88" s="267" t="str">
        <f>IF(ISBLANK(Instruments[[#This Row],[Dwg_Base]]),"",Instruments[[#This Row],[Dwg_Base]]+Instruments[[#This Row],[Dwg_Index]])</f>
        <v/>
      </c>
      <c r="H88" s="267" t="str">
        <f>IF(ISBLANK(Instruments[[#This Row],[Dwg_Base]]),"",_xlfn.TEXTJOIN("-",,jobNumber,Instruments[[#This Row],[Dwg_Type]],Instruments[[#This Row],[Dwg_Number]],Instruments[[#This Row],[Dwg_Suffix]]))</f>
        <v/>
      </c>
      <c r="K88" s="267" t="str">
        <f xml:space="preserve"> UPPER(TRIM( MID(Instruments[[#This Row],[Description]],1,22)))</f>
        <v/>
      </c>
      <c r="L88" s="267" t="str">
        <f xml:space="preserve"> UPPER( TRIM( MID(Instruments[[#This Row],[Description]],23,22)))</f>
        <v/>
      </c>
      <c r="M88" s="267" t="str">
        <f>UPPER( TRIM( MID(Instruments[[#This Row],[Description]],45,22)))</f>
        <v/>
      </c>
      <c r="V88" s="267"/>
      <c r="W88" s="267"/>
      <c r="X88" s="267"/>
      <c r="Y88" s="267"/>
      <c r="Z88" s="267"/>
    </row>
    <row r="89" spans="2:26" x14ac:dyDescent="0.4">
      <c r="B89" s="267">
        <v>87</v>
      </c>
      <c r="F89" s="267" t="str">
        <f>IF(ISBLANK(Instruments[[#This Row],[Dwg_Base]]),"",Instruments[[#This Row],[Dwg_Base]]+Instruments[[#This Row],[Dwg_Index]])</f>
        <v/>
      </c>
      <c r="H89" s="267" t="str">
        <f>IF(ISBLANK(Instruments[[#This Row],[Dwg_Base]]),"",_xlfn.TEXTJOIN("-",,jobNumber,Instruments[[#This Row],[Dwg_Type]],Instruments[[#This Row],[Dwg_Number]],Instruments[[#This Row],[Dwg_Suffix]]))</f>
        <v/>
      </c>
      <c r="K89" s="267" t="str">
        <f xml:space="preserve"> UPPER(TRIM( MID(Instruments[[#This Row],[Description]],1,22)))</f>
        <v/>
      </c>
      <c r="L89" s="267" t="str">
        <f xml:space="preserve"> UPPER( TRIM( MID(Instruments[[#This Row],[Description]],23,22)))</f>
        <v/>
      </c>
      <c r="M89" s="267" t="str">
        <f>UPPER( TRIM( MID(Instruments[[#This Row],[Description]],45,22)))</f>
        <v/>
      </c>
      <c r="V89" s="267"/>
      <c r="W89" s="267"/>
      <c r="X89" s="267"/>
      <c r="Y89" s="267"/>
      <c r="Z89" s="267"/>
    </row>
    <row r="90" spans="2:26" x14ac:dyDescent="0.4">
      <c r="B90" s="267">
        <v>88</v>
      </c>
      <c r="F90" s="267" t="str">
        <f>IF(ISBLANK(Instruments[[#This Row],[Dwg_Base]]),"",Instruments[[#This Row],[Dwg_Base]]+Instruments[[#This Row],[Dwg_Index]])</f>
        <v/>
      </c>
      <c r="H90" s="267" t="str">
        <f>IF(ISBLANK(Instruments[[#This Row],[Dwg_Base]]),"",_xlfn.TEXTJOIN("-",,jobNumber,Instruments[[#This Row],[Dwg_Type]],Instruments[[#This Row],[Dwg_Number]],Instruments[[#This Row],[Dwg_Suffix]]))</f>
        <v/>
      </c>
      <c r="K90" s="267" t="str">
        <f xml:space="preserve"> UPPER(TRIM( MID(Instruments[[#This Row],[Description]],1,22)))</f>
        <v/>
      </c>
      <c r="L90" s="267" t="str">
        <f xml:space="preserve"> UPPER( TRIM( MID(Instruments[[#This Row],[Description]],23,22)))</f>
        <v/>
      </c>
      <c r="M90" s="267" t="str">
        <f>UPPER( TRIM( MID(Instruments[[#This Row],[Description]],45,22)))</f>
        <v/>
      </c>
      <c r="V90" s="267"/>
      <c r="W90" s="267"/>
      <c r="X90" s="267"/>
      <c r="Y90" s="267"/>
      <c r="Z90" s="267"/>
    </row>
    <row r="91" spans="2:26" x14ac:dyDescent="0.4">
      <c r="B91" s="267">
        <v>89</v>
      </c>
      <c r="F91" s="267" t="str">
        <f>IF(ISBLANK(Instruments[[#This Row],[Dwg_Base]]),"",Instruments[[#This Row],[Dwg_Base]]+Instruments[[#This Row],[Dwg_Index]])</f>
        <v/>
      </c>
      <c r="H91" s="267" t="str">
        <f>IF(ISBLANK(Instruments[[#This Row],[Dwg_Base]]),"",_xlfn.TEXTJOIN("-",,jobNumber,Instruments[[#This Row],[Dwg_Type]],Instruments[[#This Row],[Dwg_Number]],Instruments[[#This Row],[Dwg_Suffix]]))</f>
        <v/>
      </c>
      <c r="K91" s="267" t="str">
        <f xml:space="preserve"> UPPER(TRIM( MID(Instruments[[#This Row],[Description]],1,22)))</f>
        <v/>
      </c>
      <c r="L91" s="267" t="str">
        <f xml:space="preserve"> UPPER( TRIM( MID(Instruments[[#This Row],[Description]],23,22)))</f>
        <v/>
      </c>
      <c r="M91" s="267" t="str">
        <f>UPPER( TRIM( MID(Instruments[[#This Row],[Description]],45,22)))</f>
        <v/>
      </c>
      <c r="V91" s="267"/>
      <c r="W91" s="267"/>
      <c r="X91" s="267"/>
      <c r="Y91" s="267"/>
      <c r="Z91" s="267"/>
    </row>
    <row r="92" spans="2:26" x14ac:dyDescent="0.4">
      <c r="B92" s="267">
        <v>90</v>
      </c>
      <c r="F92" s="267" t="str">
        <f>IF(ISBLANK(Instruments[[#This Row],[Dwg_Base]]),"",Instruments[[#This Row],[Dwg_Base]]+Instruments[[#This Row],[Dwg_Index]])</f>
        <v/>
      </c>
      <c r="H92" s="267" t="str">
        <f>IF(ISBLANK(Instruments[[#This Row],[Dwg_Base]]),"",_xlfn.TEXTJOIN("-",,jobNumber,Instruments[[#This Row],[Dwg_Type]],Instruments[[#This Row],[Dwg_Number]],Instruments[[#This Row],[Dwg_Suffix]]))</f>
        <v/>
      </c>
      <c r="K92" s="267" t="str">
        <f xml:space="preserve"> UPPER(TRIM( MID(Instruments[[#This Row],[Description]],1,22)))</f>
        <v/>
      </c>
      <c r="L92" s="267" t="str">
        <f xml:space="preserve"> UPPER( TRIM( MID(Instruments[[#This Row],[Description]],23,22)))</f>
        <v/>
      </c>
      <c r="M92" s="267" t="str">
        <f>UPPER( TRIM( MID(Instruments[[#This Row],[Description]],45,22)))</f>
        <v/>
      </c>
      <c r="V92" s="267"/>
      <c r="W92" s="267"/>
      <c r="X92" s="267"/>
      <c r="Y92" s="267"/>
      <c r="Z92" s="267"/>
    </row>
    <row r="93" spans="2:26" x14ac:dyDescent="0.4">
      <c r="B93" s="267">
        <v>91</v>
      </c>
      <c r="F93" s="267" t="str">
        <f>IF(ISBLANK(Instruments[[#This Row],[Dwg_Base]]),"",Instruments[[#This Row],[Dwg_Base]]+Instruments[[#This Row],[Dwg_Index]])</f>
        <v/>
      </c>
      <c r="H93" s="267" t="str">
        <f>IF(ISBLANK(Instruments[[#This Row],[Dwg_Base]]),"",_xlfn.TEXTJOIN("-",,jobNumber,Instruments[[#This Row],[Dwg_Type]],Instruments[[#This Row],[Dwg_Number]],Instruments[[#This Row],[Dwg_Suffix]]))</f>
        <v/>
      </c>
      <c r="K93" s="267" t="str">
        <f xml:space="preserve"> UPPER(TRIM( MID(Instruments[[#This Row],[Description]],1,22)))</f>
        <v/>
      </c>
      <c r="L93" s="267" t="str">
        <f xml:space="preserve"> UPPER( TRIM( MID(Instruments[[#This Row],[Description]],23,22)))</f>
        <v/>
      </c>
      <c r="M93" s="267" t="str">
        <f>UPPER( TRIM( MID(Instruments[[#This Row],[Description]],45,22)))</f>
        <v/>
      </c>
      <c r="V93" s="267"/>
      <c r="W93" s="267"/>
      <c r="X93" s="267"/>
      <c r="Y93" s="267"/>
      <c r="Z93" s="267"/>
    </row>
    <row r="94" spans="2:26" x14ac:dyDescent="0.4">
      <c r="B94" s="267">
        <v>92</v>
      </c>
      <c r="F94" s="267" t="str">
        <f>IF(ISBLANK(Instruments[[#This Row],[Dwg_Base]]),"",Instruments[[#This Row],[Dwg_Base]]+Instruments[[#This Row],[Dwg_Index]])</f>
        <v/>
      </c>
      <c r="H94" s="267" t="str">
        <f>IF(ISBLANK(Instruments[[#This Row],[Dwg_Base]]),"",_xlfn.TEXTJOIN("-",,jobNumber,Instruments[[#This Row],[Dwg_Type]],Instruments[[#This Row],[Dwg_Number]],Instruments[[#This Row],[Dwg_Suffix]]))</f>
        <v/>
      </c>
      <c r="K94" s="267" t="str">
        <f xml:space="preserve"> UPPER(TRIM( MID(Instruments[[#This Row],[Description]],1,22)))</f>
        <v/>
      </c>
      <c r="L94" s="267" t="str">
        <f xml:space="preserve"> UPPER( TRIM( MID(Instruments[[#This Row],[Description]],23,22)))</f>
        <v/>
      </c>
      <c r="M94" s="267" t="str">
        <f>UPPER( TRIM( MID(Instruments[[#This Row],[Description]],45,22)))</f>
        <v/>
      </c>
      <c r="V94" s="267"/>
      <c r="W94" s="267"/>
      <c r="X94" s="267"/>
      <c r="Y94" s="267"/>
      <c r="Z94" s="267"/>
    </row>
    <row r="95" spans="2:26" x14ac:dyDescent="0.4">
      <c r="B95" s="267">
        <v>93</v>
      </c>
      <c r="F95" s="267" t="str">
        <f>IF(ISBLANK(Instruments[[#This Row],[Dwg_Base]]),"",Instruments[[#This Row],[Dwg_Base]]+Instruments[[#This Row],[Dwg_Index]])</f>
        <v/>
      </c>
      <c r="H95" s="267" t="str">
        <f>IF(ISBLANK(Instruments[[#This Row],[Dwg_Base]]),"",_xlfn.TEXTJOIN("-",,jobNumber,Instruments[[#This Row],[Dwg_Type]],Instruments[[#This Row],[Dwg_Number]],Instruments[[#This Row],[Dwg_Suffix]]))</f>
        <v/>
      </c>
      <c r="K95" s="267" t="str">
        <f xml:space="preserve"> UPPER(TRIM( MID(Instruments[[#This Row],[Description]],1,22)))</f>
        <v/>
      </c>
      <c r="L95" s="267" t="str">
        <f xml:space="preserve"> UPPER( TRIM( MID(Instruments[[#This Row],[Description]],23,22)))</f>
        <v/>
      </c>
      <c r="M95" s="267" t="str">
        <f>UPPER( TRIM( MID(Instruments[[#This Row],[Description]],45,22)))</f>
        <v/>
      </c>
      <c r="V95" s="267"/>
      <c r="W95" s="267"/>
      <c r="X95" s="267"/>
      <c r="Y95" s="267"/>
      <c r="Z95" s="267"/>
    </row>
    <row r="96" spans="2:26" x14ac:dyDescent="0.4">
      <c r="B96" s="267">
        <v>94</v>
      </c>
      <c r="F96" s="267" t="str">
        <f>IF(ISBLANK(Instruments[[#This Row],[Dwg_Base]]),"",Instruments[[#This Row],[Dwg_Base]]+Instruments[[#This Row],[Dwg_Index]])</f>
        <v/>
      </c>
      <c r="H96" s="267" t="str">
        <f>IF(ISBLANK(Instruments[[#This Row],[Dwg_Base]]),"",_xlfn.TEXTJOIN("-",,jobNumber,Instruments[[#This Row],[Dwg_Type]],Instruments[[#This Row],[Dwg_Number]],Instruments[[#This Row],[Dwg_Suffix]]))</f>
        <v/>
      </c>
      <c r="K96" s="267" t="str">
        <f xml:space="preserve"> UPPER(TRIM( MID(Instruments[[#This Row],[Description]],1,22)))</f>
        <v/>
      </c>
      <c r="L96" s="267" t="str">
        <f xml:space="preserve"> UPPER( TRIM( MID(Instruments[[#This Row],[Description]],23,22)))</f>
        <v/>
      </c>
      <c r="M96" s="267" t="str">
        <f>UPPER( TRIM( MID(Instruments[[#This Row],[Description]],45,22)))</f>
        <v/>
      </c>
      <c r="V96" s="267"/>
      <c r="W96" s="267"/>
      <c r="X96" s="267"/>
      <c r="Y96" s="267"/>
      <c r="Z96" s="267"/>
    </row>
    <row r="97" spans="2:26" x14ac:dyDescent="0.4">
      <c r="B97" s="267">
        <v>95</v>
      </c>
      <c r="F97" s="267" t="str">
        <f>IF(ISBLANK(Instruments[[#This Row],[Dwg_Base]]),"",Instruments[[#This Row],[Dwg_Base]]+Instruments[[#This Row],[Dwg_Index]])</f>
        <v/>
      </c>
      <c r="H97" s="267" t="str">
        <f>IF(ISBLANK(Instruments[[#This Row],[Dwg_Base]]),"",_xlfn.TEXTJOIN("-",,jobNumber,Instruments[[#This Row],[Dwg_Type]],Instruments[[#This Row],[Dwg_Number]],Instruments[[#This Row],[Dwg_Suffix]]))</f>
        <v/>
      </c>
      <c r="K97" s="267" t="str">
        <f xml:space="preserve"> UPPER(TRIM( MID(Instruments[[#This Row],[Description]],1,22)))</f>
        <v/>
      </c>
      <c r="L97" s="267" t="str">
        <f xml:space="preserve"> UPPER( TRIM( MID(Instruments[[#This Row],[Description]],23,22)))</f>
        <v/>
      </c>
      <c r="M97" s="267" t="str">
        <f>UPPER( TRIM( MID(Instruments[[#This Row],[Description]],45,22)))</f>
        <v/>
      </c>
      <c r="V97" s="267"/>
      <c r="W97" s="267"/>
      <c r="X97" s="267"/>
      <c r="Y97" s="267"/>
      <c r="Z97" s="267"/>
    </row>
    <row r="98" spans="2:26" x14ac:dyDescent="0.4">
      <c r="B98" s="267">
        <v>96</v>
      </c>
      <c r="F98" s="267" t="str">
        <f>IF(ISBLANK(Instruments[[#This Row],[Dwg_Base]]),"",Instruments[[#This Row],[Dwg_Base]]+Instruments[[#This Row],[Dwg_Index]])</f>
        <v/>
      </c>
      <c r="H98" s="267" t="str">
        <f>IF(ISBLANK(Instruments[[#This Row],[Dwg_Base]]),"",_xlfn.TEXTJOIN("-",,jobNumber,Instruments[[#This Row],[Dwg_Type]],Instruments[[#This Row],[Dwg_Number]],Instruments[[#This Row],[Dwg_Suffix]]))</f>
        <v/>
      </c>
      <c r="K98" s="267" t="str">
        <f xml:space="preserve"> UPPER(TRIM( MID(Instruments[[#This Row],[Description]],1,22)))</f>
        <v/>
      </c>
      <c r="L98" s="267" t="str">
        <f xml:space="preserve"> UPPER( TRIM( MID(Instruments[[#This Row],[Description]],23,22)))</f>
        <v/>
      </c>
      <c r="M98" s="267" t="str">
        <f>UPPER( TRIM( MID(Instruments[[#This Row],[Description]],45,22)))</f>
        <v/>
      </c>
      <c r="V98" s="267"/>
      <c r="W98" s="267"/>
      <c r="X98" s="267"/>
      <c r="Y98" s="267"/>
      <c r="Z98" s="267"/>
    </row>
    <row r="99" spans="2:26" x14ac:dyDescent="0.4">
      <c r="B99" s="267">
        <v>97</v>
      </c>
      <c r="F99" s="267" t="str">
        <f>IF(ISBLANK(Instruments[[#This Row],[Dwg_Base]]),"",Instruments[[#This Row],[Dwg_Base]]+Instruments[[#This Row],[Dwg_Index]])</f>
        <v/>
      </c>
      <c r="H99" s="267" t="str">
        <f>IF(ISBLANK(Instruments[[#This Row],[Dwg_Base]]),"",_xlfn.TEXTJOIN("-",,jobNumber,Instruments[[#This Row],[Dwg_Type]],Instruments[[#This Row],[Dwg_Number]],Instruments[[#This Row],[Dwg_Suffix]]))</f>
        <v/>
      </c>
      <c r="K99" s="267" t="str">
        <f xml:space="preserve"> UPPER(TRIM( MID(Instruments[[#This Row],[Description]],1,22)))</f>
        <v/>
      </c>
      <c r="L99" s="267" t="str">
        <f xml:space="preserve"> UPPER( TRIM( MID(Instruments[[#This Row],[Description]],23,22)))</f>
        <v/>
      </c>
      <c r="M99" s="267" t="str">
        <f>UPPER( TRIM( MID(Instruments[[#This Row],[Description]],45,22)))</f>
        <v/>
      </c>
      <c r="V99" s="267"/>
      <c r="W99" s="267"/>
      <c r="X99" s="267"/>
      <c r="Y99" s="267"/>
      <c r="Z99" s="267"/>
    </row>
    <row r="100" spans="2:26" x14ac:dyDescent="0.4">
      <c r="B100" s="267">
        <v>98</v>
      </c>
      <c r="F100" s="267" t="str">
        <f>IF(ISBLANK(Instruments[[#This Row],[Dwg_Base]]),"",Instruments[[#This Row],[Dwg_Base]]+Instruments[[#This Row],[Dwg_Index]])</f>
        <v/>
      </c>
      <c r="H100" s="267" t="str">
        <f>IF(ISBLANK(Instruments[[#This Row],[Dwg_Base]]),"",_xlfn.TEXTJOIN("-",,jobNumber,Instruments[[#This Row],[Dwg_Type]],Instruments[[#This Row],[Dwg_Number]],Instruments[[#This Row],[Dwg_Suffix]]))</f>
        <v/>
      </c>
      <c r="K100" s="267" t="str">
        <f xml:space="preserve"> UPPER(TRIM( MID(Instruments[[#This Row],[Description]],1,22)))</f>
        <v/>
      </c>
      <c r="L100" s="267" t="str">
        <f xml:space="preserve"> UPPER( TRIM( MID(Instruments[[#This Row],[Description]],23,22)))</f>
        <v/>
      </c>
      <c r="M100" s="267" t="str">
        <f>UPPER( TRIM( MID(Instruments[[#This Row],[Description]],45,22)))</f>
        <v/>
      </c>
      <c r="V100" s="267"/>
      <c r="W100" s="267"/>
      <c r="X100" s="267"/>
      <c r="Y100" s="267"/>
      <c r="Z100" s="267"/>
    </row>
    <row r="101" spans="2:26" x14ac:dyDescent="0.4">
      <c r="B101" s="267">
        <v>99</v>
      </c>
      <c r="F101" s="267" t="str">
        <f>IF(ISBLANK(Instruments[[#This Row],[Dwg_Base]]),"",Instruments[[#This Row],[Dwg_Base]]+Instruments[[#This Row],[Dwg_Index]])</f>
        <v/>
      </c>
      <c r="H101" s="267" t="str">
        <f>IF(ISBLANK(Instruments[[#This Row],[Dwg_Base]]),"",_xlfn.TEXTJOIN("-",,jobNumber,Instruments[[#This Row],[Dwg_Type]],Instruments[[#This Row],[Dwg_Number]],Instruments[[#This Row],[Dwg_Suffix]]))</f>
        <v/>
      </c>
      <c r="K101" s="267" t="str">
        <f xml:space="preserve"> UPPER(TRIM( MID(Instruments[[#This Row],[Description]],1,22)))</f>
        <v/>
      </c>
      <c r="L101" s="267" t="str">
        <f xml:space="preserve"> UPPER( TRIM( MID(Instruments[[#This Row],[Description]],23,22)))</f>
        <v/>
      </c>
      <c r="M101" s="267" t="str">
        <f>UPPER( TRIM( MID(Instruments[[#This Row],[Description]],45,22)))</f>
        <v/>
      </c>
      <c r="V101" s="267"/>
      <c r="W101" s="267"/>
      <c r="X101" s="267"/>
      <c r="Y101" s="267"/>
      <c r="Z101" s="267"/>
    </row>
    <row r="102" spans="2:26" x14ac:dyDescent="0.4">
      <c r="B102" s="267">
        <v>100</v>
      </c>
      <c r="F102" s="267" t="str">
        <f>IF(ISBLANK(Instruments[[#This Row],[Dwg_Base]]),"",Instruments[[#This Row],[Dwg_Base]]+Instruments[[#This Row],[Dwg_Index]])</f>
        <v/>
      </c>
      <c r="H102" s="267" t="str">
        <f>IF(ISBLANK(Instruments[[#This Row],[Dwg_Base]]),"",_xlfn.TEXTJOIN("-",,jobNumber,Instruments[[#This Row],[Dwg_Type]],Instruments[[#This Row],[Dwg_Number]],Instruments[[#This Row],[Dwg_Suffix]]))</f>
        <v/>
      </c>
      <c r="K102" s="267" t="str">
        <f xml:space="preserve"> UPPER(TRIM( MID(Instruments[[#This Row],[Description]],1,22)))</f>
        <v/>
      </c>
      <c r="L102" s="267" t="str">
        <f xml:space="preserve"> UPPER( TRIM( MID(Instruments[[#This Row],[Description]],23,22)))</f>
        <v/>
      </c>
      <c r="M102" s="267" t="str">
        <f>UPPER( TRIM( MID(Instruments[[#This Row],[Description]],45,22)))</f>
        <v/>
      </c>
      <c r="V102" s="267"/>
      <c r="W102" s="267"/>
      <c r="X102" s="267"/>
      <c r="Y102" s="267"/>
      <c r="Z102" s="267"/>
    </row>
    <row r="103" spans="2:26" x14ac:dyDescent="0.4">
      <c r="B103" s="267">
        <v>101</v>
      </c>
      <c r="F103" s="267" t="str">
        <f>IF(ISBLANK(Instruments[[#This Row],[Dwg_Base]]),"",Instruments[[#This Row],[Dwg_Base]]+Instruments[[#This Row],[Dwg_Index]])</f>
        <v/>
      </c>
      <c r="H103" s="267" t="str">
        <f>IF(ISBLANK(Instruments[[#This Row],[Dwg_Base]]),"",_xlfn.TEXTJOIN("-",,jobNumber,Instruments[[#This Row],[Dwg_Type]],Instruments[[#This Row],[Dwg_Number]],Instruments[[#This Row],[Dwg_Suffix]]))</f>
        <v/>
      </c>
      <c r="K103" s="267" t="str">
        <f xml:space="preserve"> UPPER(TRIM( MID(Instruments[[#This Row],[Description]],1,22)))</f>
        <v/>
      </c>
      <c r="L103" s="267" t="str">
        <f xml:space="preserve"> UPPER( TRIM( MID(Instruments[[#This Row],[Description]],23,22)))</f>
        <v/>
      </c>
      <c r="M103" s="267" t="str">
        <f>UPPER( TRIM( MID(Instruments[[#This Row],[Description]],45,22)))</f>
        <v/>
      </c>
      <c r="V103" s="267"/>
      <c r="W103" s="267"/>
      <c r="X103" s="267"/>
      <c r="Y103" s="267"/>
      <c r="Z103" s="267"/>
    </row>
    <row r="104" spans="2:26" x14ac:dyDescent="0.4">
      <c r="B104" s="267">
        <v>102</v>
      </c>
      <c r="F104" s="267" t="str">
        <f>IF(ISBLANK(Instruments[[#This Row],[Dwg_Base]]),"",Instruments[[#This Row],[Dwg_Base]]+Instruments[[#This Row],[Dwg_Index]])</f>
        <v/>
      </c>
      <c r="H104" s="267" t="str">
        <f>IF(ISBLANK(Instruments[[#This Row],[Dwg_Base]]),"",_xlfn.TEXTJOIN("-",,jobNumber,Instruments[[#This Row],[Dwg_Type]],Instruments[[#This Row],[Dwg_Number]],Instruments[[#This Row],[Dwg_Suffix]]))</f>
        <v/>
      </c>
      <c r="K104" s="267" t="str">
        <f xml:space="preserve"> UPPER(TRIM( MID(Instruments[[#This Row],[Description]],1,22)))</f>
        <v/>
      </c>
      <c r="L104" s="267" t="str">
        <f xml:space="preserve"> UPPER( TRIM( MID(Instruments[[#This Row],[Description]],23,22)))</f>
        <v/>
      </c>
      <c r="M104" s="267" t="str">
        <f>UPPER( TRIM( MID(Instruments[[#This Row],[Description]],45,22)))</f>
        <v/>
      </c>
      <c r="V104" s="267"/>
      <c r="W104" s="267"/>
      <c r="X104" s="267"/>
      <c r="Y104" s="267"/>
      <c r="Z104" s="267"/>
    </row>
    <row r="105" spans="2:26" x14ac:dyDescent="0.4">
      <c r="B105" s="267">
        <v>103</v>
      </c>
      <c r="F105" s="267" t="str">
        <f>IF(ISBLANK(Instruments[[#This Row],[Dwg_Base]]),"",Instruments[[#This Row],[Dwg_Base]]+Instruments[[#This Row],[Dwg_Index]])</f>
        <v/>
      </c>
      <c r="H105" s="267" t="str">
        <f>IF(ISBLANK(Instruments[[#This Row],[Dwg_Base]]),"",_xlfn.TEXTJOIN("-",,jobNumber,Instruments[[#This Row],[Dwg_Type]],Instruments[[#This Row],[Dwg_Number]],Instruments[[#This Row],[Dwg_Suffix]]))</f>
        <v/>
      </c>
      <c r="K105" s="267" t="str">
        <f xml:space="preserve"> UPPER(TRIM( MID(Instruments[[#This Row],[Description]],1,22)))</f>
        <v/>
      </c>
      <c r="L105" s="267" t="str">
        <f xml:space="preserve"> UPPER( TRIM( MID(Instruments[[#This Row],[Description]],23,22)))</f>
        <v/>
      </c>
      <c r="M105" s="267" t="str">
        <f>UPPER( TRIM( MID(Instruments[[#This Row],[Description]],45,22)))</f>
        <v/>
      </c>
      <c r="V105" s="267"/>
      <c r="W105" s="267"/>
      <c r="X105" s="267"/>
      <c r="Y105" s="267"/>
      <c r="Z105" s="267"/>
    </row>
    <row r="106" spans="2:26" x14ac:dyDescent="0.4">
      <c r="B106" s="267">
        <v>104</v>
      </c>
      <c r="F106" s="267" t="str">
        <f>IF(ISBLANK(Instruments[[#This Row],[Dwg_Base]]),"",Instruments[[#This Row],[Dwg_Base]]+Instruments[[#This Row],[Dwg_Index]])</f>
        <v/>
      </c>
      <c r="H106" s="267" t="str">
        <f>IF(ISBLANK(Instruments[[#This Row],[Dwg_Base]]),"",_xlfn.TEXTJOIN("-",,jobNumber,Instruments[[#This Row],[Dwg_Type]],Instruments[[#This Row],[Dwg_Number]],Instruments[[#This Row],[Dwg_Suffix]]))</f>
        <v/>
      </c>
      <c r="K106" s="267" t="str">
        <f xml:space="preserve"> UPPER(TRIM( MID(Instruments[[#This Row],[Description]],1,22)))</f>
        <v/>
      </c>
      <c r="L106" s="267" t="str">
        <f xml:space="preserve"> UPPER( TRIM( MID(Instruments[[#This Row],[Description]],23,22)))</f>
        <v/>
      </c>
      <c r="M106" s="267" t="str">
        <f>UPPER( TRIM( MID(Instruments[[#This Row],[Description]],45,22)))</f>
        <v/>
      </c>
      <c r="V106" s="267"/>
      <c r="W106" s="267"/>
      <c r="X106" s="267"/>
      <c r="Y106" s="267"/>
      <c r="Z106" s="267"/>
    </row>
    <row r="107" spans="2:26" x14ac:dyDescent="0.4">
      <c r="B107" s="267">
        <v>105</v>
      </c>
      <c r="F107" s="267" t="str">
        <f>IF(ISBLANK(Instruments[[#This Row],[Dwg_Base]]),"",Instruments[[#This Row],[Dwg_Base]]+Instruments[[#This Row],[Dwg_Index]])</f>
        <v/>
      </c>
      <c r="H107" s="267" t="str">
        <f>IF(ISBLANK(Instruments[[#This Row],[Dwg_Base]]),"",_xlfn.TEXTJOIN("-",,jobNumber,Instruments[[#This Row],[Dwg_Type]],Instruments[[#This Row],[Dwg_Number]],Instruments[[#This Row],[Dwg_Suffix]]))</f>
        <v/>
      </c>
      <c r="K107" s="267" t="str">
        <f xml:space="preserve"> UPPER(TRIM( MID(Instruments[[#This Row],[Description]],1,22)))</f>
        <v/>
      </c>
      <c r="L107" s="267" t="str">
        <f xml:space="preserve"> UPPER( TRIM( MID(Instruments[[#This Row],[Description]],23,22)))</f>
        <v/>
      </c>
      <c r="M107" s="267" t="str">
        <f>UPPER( TRIM( MID(Instruments[[#This Row],[Description]],45,22)))</f>
        <v/>
      </c>
      <c r="V107" s="267"/>
      <c r="W107" s="267"/>
      <c r="X107" s="267"/>
      <c r="Y107" s="267"/>
      <c r="Z107" s="267"/>
    </row>
    <row r="108" spans="2:26" x14ac:dyDescent="0.4">
      <c r="B108" s="267">
        <v>106</v>
      </c>
      <c r="F108" s="267" t="str">
        <f>IF(ISBLANK(Instruments[[#This Row],[Dwg_Base]]),"",Instruments[[#This Row],[Dwg_Base]]+Instruments[[#This Row],[Dwg_Index]])</f>
        <v/>
      </c>
      <c r="H108" s="267" t="str">
        <f>IF(ISBLANK(Instruments[[#This Row],[Dwg_Base]]),"",_xlfn.TEXTJOIN("-",,jobNumber,Instruments[[#This Row],[Dwg_Type]],Instruments[[#This Row],[Dwg_Number]],Instruments[[#This Row],[Dwg_Suffix]]))</f>
        <v/>
      </c>
      <c r="K108" s="267" t="str">
        <f xml:space="preserve"> UPPER(TRIM( MID(Instruments[[#This Row],[Description]],1,22)))</f>
        <v/>
      </c>
      <c r="L108" s="267" t="str">
        <f xml:space="preserve"> UPPER( TRIM( MID(Instruments[[#This Row],[Description]],23,22)))</f>
        <v/>
      </c>
      <c r="M108" s="267" t="str">
        <f>UPPER( TRIM( MID(Instruments[[#This Row],[Description]],45,22)))</f>
        <v/>
      </c>
      <c r="V108" s="267"/>
      <c r="W108" s="267"/>
      <c r="X108" s="267"/>
      <c r="Y108" s="267"/>
      <c r="Z108" s="267"/>
    </row>
    <row r="109" spans="2:26" x14ac:dyDescent="0.4">
      <c r="B109" s="267">
        <v>107</v>
      </c>
      <c r="F109" s="267" t="str">
        <f>IF(ISBLANK(Instruments[[#This Row],[Dwg_Base]]),"",Instruments[[#This Row],[Dwg_Base]]+Instruments[[#This Row],[Dwg_Index]])</f>
        <v/>
      </c>
      <c r="H109" s="267" t="str">
        <f>IF(ISBLANK(Instruments[[#This Row],[Dwg_Base]]),"",_xlfn.TEXTJOIN("-",,jobNumber,Instruments[[#This Row],[Dwg_Type]],Instruments[[#This Row],[Dwg_Number]],Instruments[[#This Row],[Dwg_Suffix]]))</f>
        <v/>
      </c>
      <c r="K109" s="267" t="str">
        <f xml:space="preserve"> UPPER(TRIM( MID(Instruments[[#This Row],[Description]],1,22)))</f>
        <v/>
      </c>
      <c r="L109" s="267" t="str">
        <f xml:space="preserve"> UPPER( TRIM( MID(Instruments[[#This Row],[Description]],23,22)))</f>
        <v/>
      </c>
      <c r="M109" s="267" t="str">
        <f>UPPER( TRIM( MID(Instruments[[#This Row],[Description]],45,22)))</f>
        <v/>
      </c>
      <c r="V109" s="267"/>
      <c r="W109" s="267"/>
      <c r="X109" s="267"/>
      <c r="Y109" s="267"/>
      <c r="Z109" s="267"/>
    </row>
    <row r="110" spans="2:26" x14ac:dyDescent="0.4">
      <c r="B110" s="267">
        <v>108</v>
      </c>
      <c r="F110" s="267" t="str">
        <f>IF(ISBLANK(Instruments[[#This Row],[Dwg_Base]]),"",Instruments[[#This Row],[Dwg_Base]]+Instruments[[#This Row],[Dwg_Index]])</f>
        <v/>
      </c>
      <c r="H110" s="267" t="str">
        <f>IF(ISBLANK(Instruments[[#This Row],[Dwg_Base]]),"",_xlfn.TEXTJOIN("-",,jobNumber,Instruments[[#This Row],[Dwg_Type]],Instruments[[#This Row],[Dwg_Number]],Instruments[[#This Row],[Dwg_Suffix]]))</f>
        <v/>
      </c>
      <c r="K110" s="267" t="str">
        <f xml:space="preserve"> UPPER(TRIM( MID(Instruments[[#This Row],[Description]],1,22)))</f>
        <v/>
      </c>
      <c r="L110" s="267" t="str">
        <f xml:space="preserve"> UPPER( TRIM( MID(Instruments[[#This Row],[Description]],23,22)))</f>
        <v/>
      </c>
      <c r="M110" s="267" t="str">
        <f>UPPER( TRIM( MID(Instruments[[#This Row],[Description]],45,22)))</f>
        <v/>
      </c>
      <c r="V110" s="267"/>
      <c r="W110" s="267"/>
      <c r="X110" s="267"/>
      <c r="Y110" s="267"/>
      <c r="Z110" s="267"/>
    </row>
    <row r="111" spans="2:26" x14ac:dyDescent="0.4">
      <c r="B111" s="267">
        <v>109</v>
      </c>
      <c r="F111" s="267" t="str">
        <f>IF(ISBLANK(Instruments[[#This Row],[Dwg_Base]]),"",Instruments[[#This Row],[Dwg_Base]]+Instruments[[#This Row],[Dwg_Index]])</f>
        <v/>
      </c>
      <c r="H111" s="267" t="str">
        <f>IF(ISBLANK(Instruments[[#This Row],[Dwg_Base]]),"",_xlfn.TEXTJOIN("-",,jobNumber,Instruments[[#This Row],[Dwg_Type]],Instruments[[#This Row],[Dwg_Number]],Instruments[[#This Row],[Dwg_Suffix]]))</f>
        <v/>
      </c>
      <c r="K111" s="267" t="str">
        <f xml:space="preserve"> UPPER(TRIM( MID(Instruments[[#This Row],[Description]],1,22)))</f>
        <v/>
      </c>
      <c r="L111" s="267" t="str">
        <f xml:space="preserve"> UPPER( TRIM( MID(Instruments[[#This Row],[Description]],23,22)))</f>
        <v/>
      </c>
      <c r="M111" s="267" t="str">
        <f>UPPER( TRIM( MID(Instruments[[#This Row],[Description]],45,22)))</f>
        <v/>
      </c>
      <c r="V111" s="267"/>
      <c r="W111" s="267"/>
      <c r="X111" s="267"/>
      <c r="Y111" s="267"/>
      <c r="Z111" s="267"/>
    </row>
    <row r="112" spans="2:26" x14ac:dyDescent="0.4">
      <c r="B112" s="267">
        <v>110</v>
      </c>
      <c r="F112" s="267" t="str">
        <f>IF(ISBLANK(Instruments[[#This Row],[Dwg_Base]]),"",Instruments[[#This Row],[Dwg_Base]]+Instruments[[#This Row],[Dwg_Index]])</f>
        <v/>
      </c>
      <c r="H112" s="267" t="str">
        <f>IF(ISBLANK(Instruments[[#This Row],[Dwg_Base]]),"",_xlfn.TEXTJOIN("-",,jobNumber,Instruments[[#This Row],[Dwg_Type]],Instruments[[#This Row],[Dwg_Number]],Instruments[[#This Row],[Dwg_Suffix]]))</f>
        <v/>
      </c>
      <c r="K112" s="267" t="str">
        <f xml:space="preserve"> UPPER(TRIM( MID(Instruments[[#This Row],[Description]],1,22)))</f>
        <v/>
      </c>
      <c r="L112" s="267" t="str">
        <f xml:space="preserve"> UPPER( TRIM( MID(Instruments[[#This Row],[Description]],23,22)))</f>
        <v/>
      </c>
      <c r="M112" s="267" t="str">
        <f>UPPER( TRIM( MID(Instruments[[#This Row],[Description]],45,22)))</f>
        <v/>
      </c>
      <c r="V112" s="267"/>
      <c r="W112" s="267"/>
      <c r="X112" s="267"/>
      <c r="Y112" s="267"/>
      <c r="Z112" s="267"/>
    </row>
    <row r="113" spans="2:26" x14ac:dyDescent="0.4">
      <c r="B113" s="267">
        <v>111</v>
      </c>
      <c r="F113" s="267" t="str">
        <f>IF(ISBLANK(Instruments[[#This Row],[Dwg_Base]]),"",Instruments[[#This Row],[Dwg_Base]]+Instruments[[#This Row],[Dwg_Index]])</f>
        <v/>
      </c>
      <c r="H113" s="267" t="str">
        <f>IF(ISBLANK(Instruments[[#This Row],[Dwg_Base]]),"",_xlfn.TEXTJOIN("-",,jobNumber,Instruments[[#This Row],[Dwg_Type]],Instruments[[#This Row],[Dwg_Number]],Instruments[[#This Row],[Dwg_Suffix]]))</f>
        <v/>
      </c>
      <c r="K113" s="267" t="str">
        <f xml:space="preserve"> UPPER(TRIM( MID(Instruments[[#This Row],[Description]],1,22)))</f>
        <v/>
      </c>
      <c r="L113" s="267" t="str">
        <f xml:space="preserve"> UPPER( TRIM( MID(Instruments[[#This Row],[Description]],23,22)))</f>
        <v/>
      </c>
      <c r="M113" s="267" t="str">
        <f>UPPER( TRIM( MID(Instruments[[#This Row],[Description]],45,22)))</f>
        <v/>
      </c>
      <c r="V113" s="267"/>
      <c r="W113" s="267"/>
      <c r="X113" s="267"/>
      <c r="Y113" s="267"/>
      <c r="Z113" s="267"/>
    </row>
    <row r="114" spans="2:26" x14ac:dyDescent="0.4">
      <c r="B114" s="267">
        <v>112</v>
      </c>
      <c r="F114" s="267" t="str">
        <f>IF(ISBLANK(Instruments[[#This Row],[Dwg_Base]]),"",Instruments[[#This Row],[Dwg_Base]]+Instruments[[#This Row],[Dwg_Index]])</f>
        <v/>
      </c>
      <c r="H114" s="267" t="str">
        <f>IF(ISBLANK(Instruments[[#This Row],[Dwg_Base]]),"",_xlfn.TEXTJOIN("-",,jobNumber,Instruments[[#This Row],[Dwg_Type]],Instruments[[#This Row],[Dwg_Number]],Instruments[[#This Row],[Dwg_Suffix]]))</f>
        <v/>
      </c>
      <c r="K114" s="267" t="str">
        <f xml:space="preserve"> UPPER(TRIM( MID(Instruments[[#This Row],[Description]],1,22)))</f>
        <v/>
      </c>
      <c r="L114" s="267" t="str">
        <f xml:space="preserve"> UPPER( TRIM( MID(Instruments[[#This Row],[Description]],23,22)))</f>
        <v/>
      </c>
      <c r="M114" s="267" t="str">
        <f>UPPER( TRIM( MID(Instruments[[#This Row],[Description]],45,22)))</f>
        <v/>
      </c>
      <c r="V114" s="267"/>
      <c r="W114" s="267"/>
      <c r="X114" s="267"/>
      <c r="Y114" s="267"/>
      <c r="Z114" s="267"/>
    </row>
    <row r="115" spans="2:26" x14ac:dyDescent="0.4">
      <c r="B115" s="267">
        <v>113</v>
      </c>
      <c r="F115" s="267" t="str">
        <f>IF(ISBLANK(Instruments[[#This Row],[Dwg_Base]]),"",Instruments[[#This Row],[Dwg_Base]]+Instruments[[#This Row],[Dwg_Index]])</f>
        <v/>
      </c>
      <c r="H115" s="267" t="str">
        <f>IF(ISBLANK(Instruments[[#This Row],[Dwg_Base]]),"",_xlfn.TEXTJOIN("-",,jobNumber,Instruments[[#This Row],[Dwg_Type]],Instruments[[#This Row],[Dwg_Number]],Instruments[[#This Row],[Dwg_Suffix]]))</f>
        <v/>
      </c>
      <c r="K115" s="267" t="str">
        <f xml:space="preserve"> UPPER(TRIM( MID(Instruments[[#This Row],[Description]],1,22)))</f>
        <v/>
      </c>
      <c r="L115" s="267" t="str">
        <f xml:space="preserve"> UPPER( TRIM( MID(Instruments[[#This Row],[Description]],23,22)))</f>
        <v/>
      </c>
      <c r="M115" s="267" t="str">
        <f>UPPER( TRIM( MID(Instruments[[#This Row],[Description]],45,22)))</f>
        <v/>
      </c>
      <c r="V115" s="267"/>
      <c r="W115" s="267"/>
      <c r="X115" s="267"/>
      <c r="Y115" s="267"/>
      <c r="Z115" s="267"/>
    </row>
    <row r="116" spans="2:26" x14ac:dyDescent="0.4">
      <c r="B116" s="267">
        <v>114</v>
      </c>
      <c r="F116" s="267" t="str">
        <f>IF(ISBLANK(Instruments[[#This Row],[Dwg_Base]]),"",Instruments[[#This Row],[Dwg_Base]]+Instruments[[#This Row],[Dwg_Index]])</f>
        <v/>
      </c>
      <c r="H116" s="267" t="str">
        <f>IF(ISBLANK(Instruments[[#This Row],[Dwg_Base]]),"",_xlfn.TEXTJOIN("-",,jobNumber,Instruments[[#This Row],[Dwg_Type]],Instruments[[#This Row],[Dwg_Number]],Instruments[[#This Row],[Dwg_Suffix]]))</f>
        <v/>
      </c>
      <c r="K116" s="267" t="str">
        <f xml:space="preserve"> UPPER(TRIM( MID(Instruments[[#This Row],[Description]],1,22)))</f>
        <v/>
      </c>
      <c r="L116" s="267" t="str">
        <f xml:space="preserve"> UPPER( TRIM( MID(Instruments[[#This Row],[Description]],23,22)))</f>
        <v/>
      </c>
      <c r="M116" s="267" t="str">
        <f>UPPER( TRIM( MID(Instruments[[#This Row],[Description]],45,22)))</f>
        <v/>
      </c>
      <c r="V116" s="267"/>
      <c r="W116" s="267"/>
      <c r="X116" s="267"/>
      <c r="Y116" s="267"/>
      <c r="Z116" s="267"/>
    </row>
    <row r="117" spans="2:26" x14ac:dyDescent="0.4">
      <c r="B117" s="267">
        <v>115</v>
      </c>
      <c r="F117" s="267" t="str">
        <f>IF(ISBLANK(Instruments[[#This Row],[Dwg_Base]]),"",Instruments[[#This Row],[Dwg_Base]]+Instruments[[#This Row],[Dwg_Index]])</f>
        <v/>
      </c>
      <c r="H117" s="267" t="str">
        <f>IF(ISBLANK(Instruments[[#This Row],[Dwg_Base]]),"",_xlfn.TEXTJOIN("-",,jobNumber,Instruments[[#This Row],[Dwg_Type]],Instruments[[#This Row],[Dwg_Number]],Instruments[[#This Row],[Dwg_Suffix]]))</f>
        <v/>
      </c>
      <c r="K117" s="267" t="str">
        <f xml:space="preserve"> UPPER(TRIM( MID(Instruments[[#This Row],[Description]],1,22)))</f>
        <v/>
      </c>
      <c r="L117" s="267" t="str">
        <f xml:space="preserve"> UPPER( TRIM( MID(Instruments[[#This Row],[Description]],23,22)))</f>
        <v/>
      </c>
      <c r="M117" s="267" t="str">
        <f>UPPER( TRIM( MID(Instruments[[#This Row],[Description]],45,22)))</f>
        <v/>
      </c>
      <c r="V117" s="267"/>
      <c r="W117" s="267"/>
      <c r="X117" s="267"/>
      <c r="Y117" s="267"/>
      <c r="Z117" s="267"/>
    </row>
    <row r="118" spans="2:26" x14ac:dyDescent="0.4">
      <c r="B118" s="267">
        <v>116</v>
      </c>
      <c r="F118" s="267" t="str">
        <f>IF(ISBLANK(Instruments[[#This Row],[Dwg_Base]]),"",Instruments[[#This Row],[Dwg_Base]]+Instruments[[#This Row],[Dwg_Index]])</f>
        <v/>
      </c>
      <c r="H118" s="267" t="str">
        <f>IF(ISBLANK(Instruments[[#This Row],[Dwg_Base]]),"",_xlfn.TEXTJOIN("-",,jobNumber,Instruments[[#This Row],[Dwg_Type]],Instruments[[#This Row],[Dwg_Number]],Instruments[[#This Row],[Dwg_Suffix]]))</f>
        <v/>
      </c>
      <c r="K118" s="267" t="str">
        <f xml:space="preserve"> UPPER(TRIM( MID(Instruments[[#This Row],[Description]],1,22)))</f>
        <v/>
      </c>
      <c r="L118" s="267" t="str">
        <f xml:space="preserve"> UPPER( TRIM( MID(Instruments[[#This Row],[Description]],23,22)))</f>
        <v/>
      </c>
      <c r="M118" s="267" t="str">
        <f>UPPER( TRIM( MID(Instruments[[#This Row],[Description]],45,22)))</f>
        <v/>
      </c>
      <c r="V118" s="267"/>
      <c r="W118" s="267"/>
      <c r="X118" s="267"/>
      <c r="Y118" s="267"/>
      <c r="Z118" s="267"/>
    </row>
    <row r="119" spans="2:26" x14ac:dyDescent="0.4">
      <c r="B119" s="267">
        <v>117</v>
      </c>
      <c r="F119" s="267" t="str">
        <f>IF(ISBLANK(Instruments[[#This Row],[Dwg_Base]]),"",Instruments[[#This Row],[Dwg_Base]]+Instruments[[#This Row],[Dwg_Index]])</f>
        <v/>
      </c>
      <c r="H119" s="267" t="str">
        <f>IF(ISBLANK(Instruments[[#This Row],[Dwg_Base]]),"",_xlfn.TEXTJOIN("-",,jobNumber,Instruments[[#This Row],[Dwg_Type]],Instruments[[#This Row],[Dwg_Number]],Instruments[[#This Row],[Dwg_Suffix]]))</f>
        <v/>
      </c>
      <c r="K119" s="267" t="str">
        <f xml:space="preserve"> UPPER(TRIM( MID(Instruments[[#This Row],[Description]],1,22)))</f>
        <v/>
      </c>
      <c r="L119" s="267" t="str">
        <f xml:space="preserve"> UPPER( TRIM( MID(Instruments[[#This Row],[Description]],23,22)))</f>
        <v/>
      </c>
      <c r="M119" s="267" t="str">
        <f>UPPER( TRIM( MID(Instruments[[#This Row],[Description]],45,22)))</f>
        <v/>
      </c>
      <c r="V119" s="267"/>
      <c r="W119" s="267"/>
      <c r="X119" s="267"/>
      <c r="Y119" s="267"/>
      <c r="Z119" s="267"/>
    </row>
    <row r="120" spans="2:26" x14ac:dyDescent="0.4">
      <c r="B120" s="267">
        <v>118</v>
      </c>
      <c r="F120" s="267" t="str">
        <f>IF(ISBLANK(Instruments[[#This Row],[Dwg_Base]]),"",Instruments[[#This Row],[Dwg_Base]]+Instruments[[#This Row],[Dwg_Index]])</f>
        <v/>
      </c>
      <c r="H120" s="267" t="str">
        <f>IF(ISBLANK(Instruments[[#This Row],[Dwg_Base]]),"",_xlfn.TEXTJOIN("-",,jobNumber,Instruments[[#This Row],[Dwg_Type]],Instruments[[#This Row],[Dwg_Number]],Instruments[[#This Row],[Dwg_Suffix]]))</f>
        <v/>
      </c>
      <c r="K120" s="267" t="str">
        <f xml:space="preserve"> UPPER(TRIM( MID(Instruments[[#This Row],[Description]],1,22)))</f>
        <v/>
      </c>
      <c r="L120" s="267" t="str">
        <f xml:space="preserve"> UPPER( TRIM( MID(Instruments[[#This Row],[Description]],23,22)))</f>
        <v/>
      </c>
      <c r="M120" s="267" t="str">
        <f>UPPER( TRIM( MID(Instruments[[#This Row],[Description]],45,22)))</f>
        <v/>
      </c>
      <c r="V120" s="267"/>
      <c r="W120" s="267"/>
      <c r="X120" s="267"/>
      <c r="Y120" s="267"/>
      <c r="Z120" s="267"/>
    </row>
    <row r="121" spans="2:26" x14ac:dyDescent="0.4">
      <c r="B121" s="267">
        <v>119</v>
      </c>
      <c r="F121" s="267" t="str">
        <f>IF(ISBLANK(Instruments[[#This Row],[Dwg_Base]]),"",Instruments[[#This Row],[Dwg_Base]]+Instruments[[#This Row],[Dwg_Index]])</f>
        <v/>
      </c>
      <c r="H121" s="267" t="str">
        <f>IF(ISBLANK(Instruments[[#This Row],[Dwg_Base]]),"",_xlfn.TEXTJOIN("-",,jobNumber,Instruments[[#This Row],[Dwg_Type]],Instruments[[#This Row],[Dwg_Number]],Instruments[[#This Row],[Dwg_Suffix]]))</f>
        <v/>
      </c>
      <c r="K121" s="267" t="str">
        <f xml:space="preserve"> UPPER(TRIM( MID(Instruments[[#This Row],[Description]],1,22)))</f>
        <v/>
      </c>
      <c r="L121" s="267" t="str">
        <f xml:space="preserve"> UPPER( TRIM( MID(Instruments[[#This Row],[Description]],23,22)))</f>
        <v/>
      </c>
      <c r="M121" s="267" t="str">
        <f>UPPER( TRIM( MID(Instruments[[#This Row],[Description]],45,22)))</f>
        <v/>
      </c>
      <c r="V121" s="267"/>
      <c r="W121" s="267"/>
      <c r="X121" s="267"/>
      <c r="Y121" s="267"/>
      <c r="Z121" s="267"/>
    </row>
    <row r="122" spans="2:26" x14ac:dyDescent="0.4">
      <c r="B122" s="267">
        <v>120</v>
      </c>
      <c r="F122" s="267" t="str">
        <f>IF(ISBLANK(Instruments[[#This Row],[Dwg_Base]]),"",Instruments[[#This Row],[Dwg_Base]]+Instruments[[#This Row],[Dwg_Index]])</f>
        <v/>
      </c>
      <c r="H122" s="267" t="str">
        <f>IF(ISBLANK(Instruments[[#This Row],[Dwg_Base]]),"",_xlfn.TEXTJOIN("-",,jobNumber,Instruments[[#This Row],[Dwg_Type]],Instruments[[#This Row],[Dwg_Number]],Instruments[[#This Row],[Dwg_Suffix]]))</f>
        <v/>
      </c>
      <c r="K122" s="267" t="str">
        <f xml:space="preserve"> UPPER(TRIM( MID(Instruments[[#This Row],[Description]],1,22)))</f>
        <v/>
      </c>
      <c r="L122" s="267" t="str">
        <f xml:space="preserve"> UPPER( TRIM( MID(Instruments[[#This Row],[Description]],23,22)))</f>
        <v/>
      </c>
      <c r="M122" s="267" t="str">
        <f>UPPER( TRIM( MID(Instruments[[#This Row],[Description]],45,22)))</f>
        <v/>
      </c>
      <c r="V122" s="267"/>
      <c r="W122" s="267"/>
      <c r="X122" s="267"/>
      <c r="Y122" s="267"/>
      <c r="Z122" s="267"/>
    </row>
    <row r="123" spans="2:26" x14ac:dyDescent="0.4">
      <c r="B123" s="267">
        <v>121</v>
      </c>
      <c r="F123" s="267" t="str">
        <f>IF(ISBLANK(Instruments[[#This Row],[Dwg_Base]]),"",Instruments[[#This Row],[Dwg_Base]]+Instruments[[#This Row],[Dwg_Index]])</f>
        <v/>
      </c>
      <c r="H123" s="267" t="str">
        <f>IF(ISBLANK(Instruments[[#This Row],[Dwg_Base]]),"",_xlfn.TEXTJOIN("-",,jobNumber,Instruments[[#This Row],[Dwg_Type]],Instruments[[#This Row],[Dwg_Number]],Instruments[[#This Row],[Dwg_Suffix]]))</f>
        <v/>
      </c>
      <c r="K123" s="267" t="str">
        <f xml:space="preserve"> UPPER(TRIM( MID(Instruments[[#This Row],[Description]],1,22)))</f>
        <v/>
      </c>
      <c r="L123" s="267" t="str">
        <f xml:space="preserve"> UPPER( TRIM( MID(Instruments[[#This Row],[Description]],23,22)))</f>
        <v/>
      </c>
      <c r="M123" s="267" t="str">
        <f>UPPER( TRIM( MID(Instruments[[#This Row],[Description]],45,22)))</f>
        <v/>
      </c>
      <c r="V123" s="267"/>
      <c r="W123" s="267"/>
      <c r="X123" s="267"/>
      <c r="Y123" s="267"/>
      <c r="Z123" s="267"/>
    </row>
    <row r="124" spans="2:26" x14ac:dyDescent="0.4">
      <c r="B124" s="267">
        <v>122</v>
      </c>
      <c r="F124" s="267" t="str">
        <f>IF(ISBLANK(Instruments[[#This Row],[Dwg_Base]]),"",Instruments[[#This Row],[Dwg_Base]]+Instruments[[#This Row],[Dwg_Index]])</f>
        <v/>
      </c>
      <c r="H124" s="267" t="str">
        <f>IF(ISBLANK(Instruments[[#This Row],[Dwg_Base]]),"",_xlfn.TEXTJOIN("-",,jobNumber,Instruments[[#This Row],[Dwg_Type]],Instruments[[#This Row],[Dwg_Number]],Instruments[[#This Row],[Dwg_Suffix]]))</f>
        <v/>
      </c>
      <c r="K124" s="267" t="str">
        <f xml:space="preserve"> UPPER(TRIM( MID(Instruments[[#This Row],[Description]],1,22)))</f>
        <v/>
      </c>
      <c r="L124" s="267" t="str">
        <f xml:space="preserve"> UPPER( TRIM( MID(Instruments[[#This Row],[Description]],23,22)))</f>
        <v/>
      </c>
      <c r="M124" s="267" t="str">
        <f>UPPER( TRIM( MID(Instruments[[#This Row],[Description]],45,22)))</f>
        <v/>
      </c>
      <c r="V124" s="267"/>
      <c r="W124" s="267"/>
      <c r="X124" s="267"/>
      <c r="Y124" s="267"/>
      <c r="Z124" s="267"/>
    </row>
    <row r="125" spans="2:26" x14ac:dyDescent="0.4">
      <c r="B125" s="267">
        <v>123</v>
      </c>
      <c r="F125" s="267" t="str">
        <f>IF(ISBLANK(Instruments[[#This Row],[Dwg_Base]]),"",Instruments[[#This Row],[Dwg_Base]]+Instruments[[#This Row],[Dwg_Index]])</f>
        <v/>
      </c>
      <c r="H125" s="267" t="str">
        <f>IF(ISBLANK(Instruments[[#This Row],[Dwg_Base]]),"",_xlfn.TEXTJOIN("-",,jobNumber,Instruments[[#This Row],[Dwg_Type]],Instruments[[#This Row],[Dwg_Number]],Instruments[[#This Row],[Dwg_Suffix]]))</f>
        <v/>
      </c>
      <c r="K125" s="267" t="str">
        <f xml:space="preserve"> UPPER(TRIM( MID(Instruments[[#This Row],[Description]],1,22)))</f>
        <v/>
      </c>
      <c r="L125" s="267" t="str">
        <f xml:space="preserve"> UPPER( TRIM( MID(Instruments[[#This Row],[Description]],23,22)))</f>
        <v/>
      </c>
      <c r="M125" s="267" t="str">
        <f>UPPER( TRIM( MID(Instruments[[#This Row],[Description]],45,22)))</f>
        <v/>
      </c>
      <c r="V125" s="267"/>
      <c r="W125" s="267"/>
      <c r="X125" s="267"/>
      <c r="Y125" s="267"/>
      <c r="Z125" s="267"/>
    </row>
    <row r="126" spans="2:26" x14ac:dyDescent="0.4">
      <c r="B126" s="267">
        <v>124</v>
      </c>
      <c r="F126" s="267" t="str">
        <f>IF(ISBLANK(Instruments[[#This Row],[Dwg_Base]]),"",Instruments[[#This Row],[Dwg_Base]]+Instruments[[#This Row],[Dwg_Index]])</f>
        <v/>
      </c>
      <c r="H126" s="267" t="str">
        <f>IF(ISBLANK(Instruments[[#This Row],[Dwg_Base]]),"",_xlfn.TEXTJOIN("-",,jobNumber,Instruments[[#This Row],[Dwg_Type]],Instruments[[#This Row],[Dwg_Number]],Instruments[[#This Row],[Dwg_Suffix]]))</f>
        <v/>
      </c>
      <c r="K126" s="267" t="str">
        <f xml:space="preserve"> UPPER(TRIM( MID(Instruments[[#This Row],[Description]],1,22)))</f>
        <v/>
      </c>
      <c r="L126" s="267" t="str">
        <f xml:space="preserve"> UPPER( TRIM( MID(Instruments[[#This Row],[Description]],23,22)))</f>
        <v/>
      </c>
      <c r="M126" s="267" t="str">
        <f>UPPER( TRIM( MID(Instruments[[#This Row],[Description]],45,22)))</f>
        <v/>
      </c>
      <c r="V126" s="267"/>
      <c r="W126" s="267"/>
      <c r="X126" s="267"/>
      <c r="Y126" s="267"/>
      <c r="Z126" s="267"/>
    </row>
    <row r="127" spans="2:26" x14ac:dyDescent="0.4">
      <c r="B127" s="267">
        <v>125</v>
      </c>
      <c r="F127" s="267" t="str">
        <f>IF(ISBLANK(Instruments[[#This Row],[Dwg_Base]]),"",Instruments[[#This Row],[Dwg_Base]]+Instruments[[#This Row],[Dwg_Index]])</f>
        <v/>
      </c>
      <c r="H127" s="267" t="str">
        <f>IF(ISBLANK(Instruments[[#This Row],[Dwg_Base]]),"",_xlfn.TEXTJOIN("-",,jobNumber,Instruments[[#This Row],[Dwg_Type]],Instruments[[#This Row],[Dwg_Number]],Instruments[[#This Row],[Dwg_Suffix]]))</f>
        <v/>
      </c>
      <c r="K127" s="267" t="str">
        <f xml:space="preserve"> UPPER(TRIM( MID(Instruments[[#This Row],[Description]],1,22)))</f>
        <v/>
      </c>
      <c r="L127" s="267" t="str">
        <f xml:space="preserve"> UPPER( TRIM( MID(Instruments[[#This Row],[Description]],23,22)))</f>
        <v/>
      </c>
      <c r="M127" s="267" t="str">
        <f>UPPER( TRIM( MID(Instruments[[#This Row],[Description]],45,22)))</f>
        <v/>
      </c>
      <c r="V127" s="267"/>
      <c r="W127" s="267"/>
      <c r="X127" s="267"/>
      <c r="Y127" s="267"/>
      <c r="Z127" s="267"/>
    </row>
    <row r="128" spans="2:26" x14ac:dyDescent="0.4">
      <c r="B128" s="267">
        <v>126</v>
      </c>
      <c r="F128" s="267" t="str">
        <f>IF(ISBLANK(Instruments[[#This Row],[Dwg_Base]]),"",Instruments[[#This Row],[Dwg_Base]]+Instruments[[#This Row],[Dwg_Index]])</f>
        <v/>
      </c>
      <c r="H128" s="267" t="str">
        <f>IF(ISBLANK(Instruments[[#This Row],[Dwg_Base]]),"",_xlfn.TEXTJOIN("-",,jobNumber,Instruments[[#This Row],[Dwg_Type]],Instruments[[#This Row],[Dwg_Number]],Instruments[[#This Row],[Dwg_Suffix]]))</f>
        <v/>
      </c>
      <c r="K128" s="267" t="str">
        <f xml:space="preserve"> UPPER(TRIM( MID(Instruments[[#This Row],[Description]],1,22)))</f>
        <v/>
      </c>
      <c r="L128" s="267" t="str">
        <f xml:space="preserve"> UPPER( TRIM( MID(Instruments[[#This Row],[Description]],23,22)))</f>
        <v/>
      </c>
      <c r="M128" s="267" t="str">
        <f>UPPER( TRIM( MID(Instruments[[#This Row],[Description]],45,22)))</f>
        <v/>
      </c>
      <c r="V128" s="267"/>
      <c r="W128" s="267"/>
      <c r="X128" s="267"/>
      <c r="Y128" s="267"/>
      <c r="Z128" s="267"/>
    </row>
    <row r="129" spans="2:26" x14ac:dyDescent="0.4">
      <c r="B129" s="267">
        <v>127</v>
      </c>
      <c r="F129" s="267" t="str">
        <f>IF(ISBLANK(Instruments[[#This Row],[Dwg_Base]]),"",Instruments[[#This Row],[Dwg_Base]]+Instruments[[#This Row],[Dwg_Index]])</f>
        <v/>
      </c>
      <c r="H129" s="267" t="str">
        <f>IF(ISBLANK(Instruments[[#This Row],[Dwg_Base]]),"",_xlfn.TEXTJOIN("-",,jobNumber,Instruments[[#This Row],[Dwg_Type]],Instruments[[#This Row],[Dwg_Number]],Instruments[[#This Row],[Dwg_Suffix]]))</f>
        <v/>
      </c>
      <c r="K129" s="267" t="str">
        <f xml:space="preserve"> UPPER(TRIM( MID(Instruments[[#This Row],[Description]],1,22)))</f>
        <v/>
      </c>
      <c r="L129" s="267" t="str">
        <f xml:space="preserve"> UPPER( TRIM( MID(Instruments[[#This Row],[Description]],23,22)))</f>
        <v/>
      </c>
      <c r="M129" s="267" t="str">
        <f>UPPER( TRIM( MID(Instruments[[#This Row],[Description]],45,22)))</f>
        <v/>
      </c>
      <c r="V129" s="267"/>
      <c r="W129" s="267"/>
      <c r="X129" s="267"/>
      <c r="Y129" s="267"/>
      <c r="Z129" s="267"/>
    </row>
    <row r="130" spans="2:26" x14ac:dyDescent="0.4">
      <c r="B130" s="267">
        <v>128</v>
      </c>
      <c r="F130" s="267" t="str">
        <f>IF(ISBLANK(Instruments[[#This Row],[Dwg_Base]]),"",Instruments[[#This Row],[Dwg_Base]]+Instruments[[#This Row],[Dwg_Index]])</f>
        <v/>
      </c>
      <c r="H130" s="267" t="str">
        <f>IF(ISBLANK(Instruments[[#This Row],[Dwg_Base]]),"",_xlfn.TEXTJOIN("-",,jobNumber,Instruments[[#This Row],[Dwg_Type]],Instruments[[#This Row],[Dwg_Number]],Instruments[[#This Row],[Dwg_Suffix]]))</f>
        <v/>
      </c>
      <c r="K130" s="267" t="str">
        <f xml:space="preserve"> UPPER(TRIM( MID(Instruments[[#This Row],[Description]],1,22)))</f>
        <v/>
      </c>
      <c r="L130" s="267" t="str">
        <f xml:space="preserve"> UPPER( TRIM( MID(Instruments[[#This Row],[Description]],23,22)))</f>
        <v/>
      </c>
      <c r="M130" s="267" t="str">
        <f>UPPER( TRIM( MID(Instruments[[#This Row],[Description]],45,22)))</f>
        <v/>
      </c>
      <c r="V130" s="267"/>
      <c r="W130" s="267"/>
      <c r="X130" s="267"/>
      <c r="Y130" s="267"/>
      <c r="Z130" s="267"/>
    </row>
    <row r="131" spans="2:26" x14ac:dyDescent="0.4">
      <c r="B131" s="267">
        <v>129</v>
      </c>
      <c r="F131" s="267" t="str">
        <f>IF(ISBLANK(Instruments[[#This Row],[Dwg_Base]]),"",Instruments[[#This Row],[Dwg_Base]]+Instruments[[#This Row],[Dwg_Index]])</f>
        <v/>
      </c>
      <c r="H131" s="267" t="str">
        <f>IF(ISBLANK(Instruments[[#This Row],[Dwg_Base]]),"",_xlfn.TEXTJOIN("-",,jobNumber,Instruments[[#This Row],[Dwg_Type]],Instruments[[#This Row],[Dwg_Number]],Instruments[[#This Row],[Dwg_Suffix]]))</f>
        <v/>
      </c>
      <c r="K131" s="267" t="str">
        <f xml:space="preserve"> UPPER(TRIM( MID(Instruments[[#This Row],[Description]],1,22)))</f>
        <v/>
      </c>
      <c r="L131" s="267" t="str">
        <f xml:space="preserve"> UPPER( TRIM( MID(Instruments[[#This Row],[Description]],23,22)))</f>
        <v/>
      </c>
      <c r="M131" s="267" t="str">
        <f>UPPER( TRIM( MID(Instruments[[#This Row],[Description]],45,22)))</f>
        <v/>
      </c>
      <c r="V131" s="267"/>
      <c r="W131" s="267"/>
      <c r="X131" s="267"/>
      <c r="Y131" s="267"/>
      <c r="Z131" s="267"/>
    </row>
    <row r="132" spans="2:26" x14ac:dyDescent="0.4">
      <c r="B132" s="267">
        <v>130</v>
      </c>
      <c r="F132" s="267" t="str">
        <f>IF(ISBLANK(Instruments[[#This Row],[Dwg_Base]]),"",Instruments[[#This Row],[Dwg_Base]]+Instruments[[#This Row],[Dwg_Index]])</f>
        <v/>
      </c>
      <c r="H132" s="267" t="str">
        <f>IF(ISBLANK(Instruments[[#This Row],[Dwg_Base]]),"",_xlfn.TEXTJOIN("-",,jobNumber,Instruments[[#This Row],[Dwg_Type]],Instruments[[#This Row],[Dwg_Number]],Instruments[[#This Row],[Dwg_Suffix]]))</f>
        <v/>
      </c>
      <c r="K132" s="267" t="str">
        <f xml:space="preserve"> UPPER(TRIM( MID(Instruments[[#This Row],[Description]],1,22)))</f>
        <v/>
      </c>
      <c r="L132" s="267" t="str">
        <f xml:space="preserve"> UPPER( TRIM( MID(Instruments[[#This Row],[Description]],23,22)))</f>
        <v/>
      </c>
      <c r="M132" s="267" t="str">
        <f>UPPER( TRIM( MID(Instruments[[#This Row],[Description]],45,22)))</f>
        <v/>
      </c>
      <c r="V132" s="267"/>
      <c r="W132" s="267"/>
      <c r="X132" s="267"/>
      <c r="Y132" s="267"/>
      <c r="Z132" s="267"/>
    </row>
    <row r="133" spans="2:26" x14ac:dyDescent="0.4">
      <c r="B133" s="267">
        <v>131</v>
      </c>
      <c r="F133" s="267" t="str">
        <f>IF(ISBLANK(Instruments[[#This Row],[Dwg_Base]]),"",Instruments[[#This Row],[Dwg_Base]]+Instruments[[#This Row],[Dwg_Index]])</f>
        <v/>
      </c>
      <c r="H133" s="267" t="str">
        <f>IF(ISBLANK(Instruments[[#This Row],[Dwg_Base]]),"",_xlfn.TEXTJOIN("-",,jobNumber,Instruments[[#This Row],[Dwg_Type]],Instruments[[#This Row],[Dwg_Number]],Instruments[[#This Row],[Dwg_Suffix]]))</f>
        <v/>
      </c>
      <c r="K133" s="267" t="str">
        <f xml:space="preserve"> UPPER(TRIM( MID(Instruments[[#This Row],[Description]],1,22)))</f>
        <v/>
      </c>
      <c r="L133" s="267" t="str">
        <f xml:space="preserve"> UPPER( TRIM( MID(Instruments[[#This Row],[Description]],23,22)))</f>
        <v/>
      </c>
      <c r="M133" s="267" t="str">
        <f>UPPER( TRIM( MID(Instruments[[#This Row],[Description]],45,22)))</f>
        <v/>
      </c>
      <c r="V133" s="267"/>
      <c r="W133" s="267"/>
      <c r="X133" s="267"/>
      <c r="Y133" s="267"/>
      <c r="Z133" s="267"/>
    </row>
    <row r="134" spans="2:26" x14ac:dyDescent="0.4">
      <c r="B134" s="267">
        <v>132</v>
      </c>
      <c r="F134" s="267" t="str">
        <f>IF(ISBLANK(Instruments[[#This Row],[Dwg_Base]]),"",Instruments[[#This Row],[Dwg_Base]]+Instruments[[#This Row],[Dwg_Index]])</f>
        <v/>
      </c>
      <c r="H134" s="267" t="str">
        <f>IF(ISBLANK(Instruments[[#This Row],[Dwg_Base]]),"",_xlfn.TEXTJOIN("-",,jobNumber,Instruments[[#This Row],[Dwg_Type]],Instruments[[#This Row],[Dwg_Number]],Instruments[[#This Row],[Dwg_Suffix]]))</f>
        <v/>
      </c>
      <c r="K134" s="267" t="str">
        <f xml:space="preserve"> UPPER(TRIM( MID(Instruments[[#This Row],[Description]],1,22)))</f>
        <v/>
      </c>
      <c r="L134" s="267" t="str">
        <f xml:space="preserve"> UPPER( TRIM( MID(Instruments[[#This Row],[Description]],23,22)))</f>
        <v/>
      </c>
      <c r="M134" s="267" t="str">
        <f>UPPER( TRIM( MID(Instruments[[#This Row],[Description]],45,22)))</f>
        <v/>
      </c>
      <c r="V134" s="267"/>
      <c r="W134" s="267"/>
      <c r="X134" s="267"/>
      <c r="Y134" s="267"/>
      <c r="Z134" s="267"/>
    </row>
    <row r="135" spans="2:26" x14ac:dyDescent="0.4">
      <c r="B135" s="267">
        <v>133</v>
      </c>
      <c r="F135" s="267" t="str">
        <f>IF(ISBLANK(Instruments[[#This Row],[Dwg_Base]]),"",Instruments[[#This Row],[Dwg_Base]]+Instruments[[#This Row],[Dwg_Index]])</f>
        <v/>
      </c>
      <c r="H135" s="267" t="str">
        <f>IF(ISBLANK(Instruments[[#This Row],[Dwg_Base]]),"",_xlfn.TEXTJOIN("-",,jobNumber,Instruments[[#This Row],[Dwg_Type]],Instruments[[#This Row],[Dwg_Number]],Instruments[[#This Row],[Dwg_Suffix]]))</f>
        <v/>
      </c>
      <c r="K135" s="267" t="str">
        <f xml:space="preserve"> UPPER(TRIM( MID(Instruments[[#This Row],[Description]],1,22)))</f>
        <v/>
      </c>
      <c r="L135" s="267" t="str">
        <f xml:space="preserve"> UPPER( TRIM( MID(Instruments[[#This Row],[Description]],23,22)))</f>
        <v/>
      </c>
      <c r="M135" s="267" t="str">
        <f>UPPER( TRIM( MID(Instruments[[#This Row],[Description]],45,22)))</f>
        <v/>
      </c>
      <c r="V135" s="267"/>
      <c r="W135" s="267"/>
      <c r="X135" s="267"/>
      <c r="Y135" s="267"/>
      <c r="Z135" s="267"/>
    </row>
    <row r="136" spans="2:26" x14ac:dyDescent="0.4">
      <c r="B136" s="267">
        <v>134</v>
      </c>
      <c r="F136" s="267" t="str">
        <f>IF(ISBLANK(Instruments[[#This Row],[Dwg_Base]]),"",Instruments[[#This Row],[Dwg_Base]]+Instruments[[#This Row],[Dwg_Index]])</f>
        <v/>
      </c>
      <c r="H136" s="267" t="str">
        <f>IF(ISBLANK(Instruments[[#This Row],[Dwg_Base]]),"",_xlfn.TEXTJOIN("-",,jobNumber,Instruments[[#This Row],[Dwg_Type]],Instruments[[#This Row],[Dwg_Number]],Instruments[[#This Row],[Dwg_Suffix]]))</f>
        <v/>
      </c>
      <c r="K136" s="267" t="str">
        <f xml:space="preserve"> UPPER(TRIM( MID(Instruments[[#This Row],[Description]],1,22)))</f>
        <v/>
      </c>
      <c r="L136" s="267" t="str">
        <f xml:space="preserve"> UPPER( TRIM( MID(Instruments[[#This Row],[Description]],23,22)))</f>
        <v/>
      </c>
      <c r="M136" s="267" t="str">
        <f>UPPER( TRIM( MID(Instruments[[#This Row],[Description]],45,22)))</f>
        <v/>
      </c>
      <c r="V136" s="267"/>
      <c r="W136" s="267"/>
      <c r="X136" s="267"/>
      <c r="Y136" s="267"/>
      <c r="Z136" s="267"/>
    </row>
    <row r="137" spans="2:26" x14ac:dyDescent="0.4">
      <c r="B137" s="267">
        <v>135</v>
      </c>
      <c r="F137" s="267" t="str">
        <f>IF(ISBLANK(Instruments[[#This Row],[Dwg_Base]]),"",Instruments[[#This Row],[Dwg_Base]]+Instruments[[#This Row],[Dwg_Index]])</f>
        <v/>
      </c>
      <c r="H137" s="267" t="str">
        <f>IF(ISBLANK(Instruments[[#This Row],[Dwg_Base]]),"",_xlfn.TEXTJOIN("-",,jobNumber,Instruments[[#This Row],[Dwg_Type]],Instruments[[#This Row],[Dwg_Number]],Instruments[[#This Row],[Dwg_Suffix]]))</f>
        <v/>
      </c>
      <c r="K137" s="267" t="str">
        <f xml:space="preserve"> UPPER(TRIM( MID(Instruments[[#This Row],[Description]],1,22)))</f>
        <v/>
      </c>
      <c r="L137" s="267" t="str">
        <f xml:space="preserve"> UPPER( TRIM( MID(Instruments[[#This Row],[Description]],23,22)))</f>
        <v/>
      </c>
      <c r="M137" s="267" t="str">
        <f>UPPER( TRIM( MID(Instruments[[#This Row],[Description]],45,22)))</f>
        <v/>
      </c>
      <c r="V137" s="267"/>
      <c r="W137" s="267"/>
      <c r="X137" s="267"/>
      <c r="Y137" s="267"/>
      <c r="Z137" s="267"/>
    </row>
    <row r="138" spans="2:26" x14ac:dyDescent="0.4">
      <c r="B138" s="267">
        <v>136</v>
      </c>
      <c r="F138" s="267" t="str">
        <f>IF(ISBLANK(Instruments[[#This Row],[Dwg_Base]]),"",Instruments[[#This Row],[Dwg_Base]]+Instruments[[#This Row],[Dwg_Index]])</f>
        <v/>
      </c>
      <c r="H138" s="267" t="str">
        <f>IF(ISBLANK(Instruments[[#This Row],[Dwg_Base]]),"",_xlfn.TEXTJOIN("-",,jobNumber,Instruments[[#This Row],[Dwg_Type]],Instruments[[#This Row],[Dwg_Number]],Instruments[[#This Row],[Dwg_Suffix]]))</f>
        <v/>
      </c>
      <c r="K138" s="267" t="str">
        <f xml:space="preserve"> UPPER(TRIM( MID(Instruments[[#This Row],[Description]],1,22)))</f>
        <v/>
      </c>
      <c r="L138" s="267" t="str">
        <f xml:space="preserve"> UPPER( TRIM( MID(Instruments[[#This Row],[Description]],23,22)))</f>
        <v/>
      </c>
      <c r="M138" s="267" t="str">
        <f>UPPER( TRIM( MID(Instruments[[#This Row],[Description]],45,22)))</f>
        <v/>
      </c>
      <c r="V138" s="267"/>
      <c r="W138" s="267"/>
      <c r="X138" s="267"/>
      <c r="Y138" s="267"/>
      <c r="Z138" s="267"/>
    </row>
    <row r="139" spans="2:26" x14ac:dyDescent="0.4">
      <c r="B139" s="267">
        <v>137</v>
      </c>
      <c r="F139" s="267" t="str">
        <f>IF(ISBLANK(Instruments[[#This Row],[Dwg_Base]]),"",Instruments[[#This Row],[Dwg_Base]]+Instruments[[#This Row],[Dwg_Index]])</f>
        <v/>
      </c>
      <c r="H139" s="267" t="str">
        <f>IF(ISBLANK(Instruments[[#This Row],[Dwg_Base]]),"",_xlfn.TEXTJOIN("-",,jobNumber,Instruments[[#This Row],[Dwg_Type]],Instruments[[#This Row],[Dwg_Number]],Instruments[[#This Row],[Dwg_Suffix]]))</f>
        <v/>
      </c>
      <c r="K139" s="267" t="str">
        <f xml:space="preserve"> UPPER(TRIM( MID(Instruments[[#This Row],[Description]],1,22)))</f>
        <v/>
      </c>
      <c r="L139" s="267" t="str">
        <f xml:space="preserve"> UPPER( TRIM( MID(Instruments[[#This Row],[Description]],23,22)))</f>
        <v/>
      </c>
      <c r="M139" s="267" t="str">
        <f>UPPER( TRIM( MID(Instruments[[#This Row],[Description]],45,22)))</f>
        <v/>
      </c>
      <c r="V139" s="267"/>
      <c r="W139" s="267"/>
      <c r="X139" s="267"/>
      <c r="Y139" s="267"/>
      <c r="Z139" s="267"/>
    </row>
    <row r="140" spans="2:26" x14ac:dyDescent="0.4">
      <c r="B140" s="267">
        <v>138</v>
      </c>
      <c r="F140" s="267" t="str">
        <f>IF(ISBLANK(Instruments[[#This Row],[Dwg_Base]]),"",Instruments[[#This Row],[Dwg_Base]]+Instruments[[#This Row],[Dwg_Index]])</f>
        <v/>
      </c>
      <c r="H140" s="267" t="str">
        <f>IF(ISBLANK(Instruments[[#This Row],[Dwg_Base]]),"",_xlfn.TEXTJOIN("-",,jobNumber,Instruments[[#This Row],[Dwg_Type]],Instruments[[#This Row],[Dwg_Number]],Instruments[[#This Row],[Dwg_Suffix]]))</f>
        <v/>
      </c>
      <c r="K140" s="267" t="str">
        <f xml:space="preserve"> UPPER(TRIM( MID(Instruments[[#This Row],[Description]],1,22)))</f>
        <v/>
      </c>
      <c r="L140" s="267" t="str">
        <f xml:space="preserve"> UPPER( TRIM( MID(Instruments[[#This Row],[Description]],23,22)))</f>
        <v/>
      </c>
      <c r="M140" s="267" t="str">
        <f>UPPER( TRIM( MID(Instruments[[#This Row],[Description]],45,22)))</f>
        <v/>
      </c>
      <c r="V140" s="267"/>
      <c r="W140" s="267"/>
      <c r="X140" s="267"/>
      <c r="Y140" s="267"/>
      <c r="Z140" s="267"/>
    </row>
    <row r="141" spans="2:26" x14ac:dyDescent="0.4">
      <c r="B141" s="267">
        <v>139</v>
      </c>
      <c r="F141" s="267" t="str">
        <f>IF(ISBLANK(Instruments[[#This Row],[Dwg_Base]]),"",Instruments[[#This Row],[Dwg_Base]]+Instruments[[#This Row],[Dwg_Index]])</f>
        <v/>
      </c>
      <c r="H141" s="267" t="str">
        <f>IF(ISBLANK(Instruments[[#This Row],[Dwg_Base]]),"",_xlfn.TEXTJOIN("-",,jobNumber,Instruments[[#This Row],[Dwg_Type]],Instruments[[#This Row],[Dwg_Number]],Instruments[[#This Row],[Dwg_Suffix]]))</f>
        <v/>
      </c>
      <c r="K141" s="267" t="str">
        <f xml:space="preserve"> UPPER(TRIM( MID(Instruments[[#This Row],[Description]],1,22)))</f>
        <v/>
      </c>
      <c r="L141" s="267" t="str">
        <f xml:space="preserve"> UPPER( TRIM( MID(Instruments[[#This Row],[Description]],23,22)))</f>
        <v/>
      </c>
      <c r="M141" s="267" t="str">
        <f>UPPER( TRIM( MID(Instruments[[#This Row],[Description]],45,22)))</f>
        <v/>
      </c>
      <c r="V141" s="267"/>
      <c r="W141" s="267"/>
      <c r="X141" s="267"/>
      <c r="Y141" s="267"/>
      <c r="Z141" s="267"/>
    </row>
    <row r="142" spans="2:26" x14ac:dyDescent="0.4">
      <c r="B142" s="267">
        <v>140</v>
      </c>
      <c r="F142" s="267" t="str">
        <f>IF(ISBLANK(Instruments[[#This Row],[Dwg_Base]]),"",Instruments[[#This Row],[Dwg_Base]]+Instruments[[#This Row],[Dwg_Index]])</f>
        <v/>
      </c>
      <c r="H142" s="267" t="str">
        <f>IF(ISBLANK(Instruments[[#This Row],[Dwg_Base]]),"",_xlfn.TEXTJOIN("-",,jobNumber,Instruments[[#This Row],[Dwg_Type]],Instruments[[#This Row],[Dwg_Number]],Instruments[[#This Row],[Dwg_Suffix]]))</f>
        <v/>
      </c>
      <c r="K142" s="267" t="str">
        <f xml:space="preserve"> UPPER(TRIM( MID(Instruments[[#This Row],[Description]],1,22)))</f>
        <v/>
      </c>
      <c r="L142" s="267" t="str">
        <f xml:space="preserve"> UPPER( TRIM( MID(Instruments[[#This Row],[Description]],23,22)))</f>
        <v/>
      </c>
      <c r="M142" s="267" t="str">
        <f>UPPER( TRIM( MID(Instruments[[#This Row],[Description]],45,22)))</f>
        <v/>
      </c>
      <c r="V142" s="267"/>
      <c r="W142" s="267"/>
      <c r="X142" s="267"/>
      <c r="Y142" s="267"/>
      <c r="Z142" s="267"/>
    </row>
    <row r="143" spans="2:26" x14ac:dyDescent="0.4">
      <c r="B143" s="267">
        <v>141</v>
      </c>
      <c r="F143" s="267" t="str">
        <f>IF(ISBLANK(Instruments[[#This Row],[Dwg_Base]]),"",Instruments[[#This Row],[Dwg_Base]]+Instruments[[#This Row],[Dwg_Index]])</f>
        <v/>
      </c>
      <c r="H143" s="267" t="str">
        <f>IF(ISBLANK(Instruments[[#This Row],[Dwg_Base]]),"",_xlfn.TEXTJOIN("-",,jobNumber,Instruments[[#This Row],[Dwg_Type]],Instruments[[#This Row],[Dwg_Number]],Instruments[[#This Row],[Dwg_Suffix]]))</f>
        <v/>
      </c>
      <c r="K143" s="267" t="str">
        <f xml:space="preserve"> UPPER(TRIM( MID(Instruments[[#This Row],[Description]],1,22)))</f>
        <v/>
      </c>
      <c r="L143" s="267" t="str">
        <f xml:space="preserve"> UPPER( TRIM( MID(Instruments[[#This Row],[Description]],23,22)))</f>
        <v/>
      </c>
      <c r="M143" s="267" t="str">
        <f>UPPER( TRIM( MID(Instruments[[#This Row],[Description]],45,22)))</f>
        <v/>
      </c>
      <c r="V143" s="267"/>
      <c r="W143" s="267"/>
      <c r="X143" s="267"/>
      <c r="Y143" s="267"/>
      <c r="Z143" s="267"/>
    </row>
    <row r="144" spans="2:26" x14ac:dyDescent="0.4">
      <c r="B144" s="267">
        <v>142</v>
      </c>
      <c r="F144" s="267" t="str">
        <f>IF(ISBLANK(Instruments[[#This Row],[Dwg_Base]]),"",Instruments[[#This Row],[Dwg_Base]]+Instruments[[#This Row],[Dwg_Index]])</f>
        <v/>
      </c>
      <c r="H144" s="267" t="str">
        <f>IF(ISBLANK(Instruments[[#This Row],[Dwg_Base]]),"",_xlfn.TEXTJOIN("-",,jobNumber,Instruments[[#This Row],[Dwg_Type]],Instruments[[#This Row],[Dwg_Number]],Instruments[[#This Row],[Dwg_Suffix]]))</f>
        <v/>
      </c>
      <c r="K144" s="267" t="str">
        <f xml:space="preserve"> UPPER(TRIM( MID(Instruments[[#This Row],[Description]],1,22)))</f>
        <v/>
      </c>
      <c r="L144" s="267" t="str">
        <f xml:space="preserve"> UPPER( TRIM( MID(Instruments[[#This Row],[Description]],23,22)))</f>
        <v/>
      </c>
      <c r="M144" s="267" t="str">
        <f>UPPER( TRIM( MID(Instruments[[#This Row],[Description]],45,22)))</f>
        <v/>
      </c>
      <c r="V144" s="267"/>
      <c r="W144" s="267"/>
      <c r="X144" s="267"/>
      <c r="Y144" s="267"/>
      <c r="Z144" s="267"/>
    </row>
    <row r="145" spans="2:26" x14ac:dyDescent="0.4">
      <c r="B145" s="267">
        <v>143</v>
      </c>
      <c r="F145" s="267" t="str">
        <f>IF(ISBLANK(Instruments[[#This Row],[Dwg_Base]]),"",Instruments[[#This Row],[Dwg_Base]]+Instruments[[#This Row],[Dwg_Index]])</f>
        <v/>
      </c>
      <c r="H145" s="267" t="str">
        <f>IF(ISBLANK(Instruments[[#This Row],[Dwg_Base]]),"",_xlfn.TEXTJOIN("-",,jobNumber,Instruments[[#This Row],[Dwg_Type]],Instruments[[#This Row],[Dwg_Number]],Instruments[[#This Row],[Dwg_Suffix]]))</f>
        <v/>
      </c>
      <c r="K145" s="267" t="str">
        <f xml:space="preserve"> UPPER(TRIM( MID(Instruments[[#This Row],[Description]],1,22)))</f>
        <v/>
      </c>
      <c r="L145" s="267" t="str">
        <f xml:space="preserve"> UPPER( TRIM( MID(Instruments[[#This Row],[Description]],23,22)))</f>
        <v/>
      </c>
      <c r="M145" s="267" t="str">
        <f>UPPER( TRIM( MID(Instruments[[#This Row],[Description]],45,22)))</f>
        <v/>
      </c>
      <c r="V145" s="267"/>
      <c r="W145" s="267"/>
      <c r="X145" s="267"/>
      <c r="Y145" s="267"/>
      <c r="Z145" s="267"/>
    </row>
    <row r="146" spans="2:26" x14ac:dyDescent="0.4">
      <c r="B146" s="267">
        <v>144</v>
      </c>
      <c r="F146" s="267" t="str">
        <f>IF(ISBLANK(Instruments[[#This Row],[Dwg_Base]]),"",Instruments[[#This Row],[Dwg_Base]]+Instruments[[#This Row],[Dwg_Index]])</f>
        <v/>
      </c>
      <c r="H146" s="267" t="str">
        <f>IF(ISBLANK(Instruments[[#This Row],[Dwg_Base]]),"",_xlfn.TEXTJOIN("-",,jobNumber,Instruments[[#This Row],[Dwg_Type]],Instruments[[#This Row],[Dwg_Number]],Instruments[[#This Row],[Dwg_Suffix]]))</f>
        <v/>
      </c>
      <c r="K146" s="267" t="str">
        <f xml:space="preserve"> UPPER(TRIM( MID(Instruments[[#This Row],[Description]],1,22)))</f>
        <v/>
      </c>
      <c r="L146" s="267" t="str">
        <f xml:space="preserve"> UPPER( TRIM( MID(Instruments[[#This Row],[Description]],23,22)))</f>
        <v/>
      </c>
      <c r="M146" s="267" t="str">
        <f>UPPER( TRIM( MID(Instruments[[#This Row],[Description]],45,22)))</f>
        <v/>
      </c>
      <c r="V146" s="267"/>
      <c r="W146" s="267"/>
      <c r="X146" s="267"/>
      <c r="Y146" s="267"/>
      <c r="Z146" s="267"/>
    </row>
    <row r="147" spans="2:26" x14ac:dyDescent="0.4">
      <c r="B147" s="267">
        <v>145</v>
      </c>
      <c r="F147" s="267" t="str">
        <f>IF(ISBLANK(Instruments[[#This Row],[Dwg_Base]]),"",Instruments[[#This Row],[Dwg_Base]]+Instruments[[#This Row],[Dwg_Index]])</f>
        <v/>
      </c>
      <c r="H147" s="267" t="str">
        <f>IF(ISBLANK(Instruments[[#This Row],[Dwg_Base]]),"",_xlfn.TEXTJOIN("-",,jobNumber,Instruments[[#This Row],[Dwg_Type]],Instruments[[#This Row],[Dwg_Number]],Instruments[[#This Row],[Dwg_Suffix]]))</f>
        <v/>
      </c>
      <c r="K147" s="267" t="str">
        <f xml:space="preserve"> UPPER(TRIM( MID(Instruments[[#This Row],[Description]],1,22)))</f>
        <v/>
      </c>
      <c r="L147" s="267" t="str">
        <f xml:space="preserve"> UPPER( TRIM( MID(Instruments[[#This Row],[Description]],23,22)))</f>
        <v/>
      </c>
      <c r="M147" s="267" t="str">
        <f>UPPER( TRIM( MID(Instruments[[#This Row],[Description]],45,22)))</f>
        <v/>
      </c>
      <c r="V147" s="267"/>
      <c r="W147" s="267"/>
      <c r="X147" s="267"/>
      <c r="Y147" s="267"/>
      <c r="Z147" s="267"/>
    </row>
    <row r="148" spans="2:26" x14ac:dyDescent="0.4">
      <c r="B148" s="267">
        <v>146</v>
      </c>
      <c r="F148" s="267" t="str">
        <f>IF(ISBLANK(Instruments[[#This Row],[Dwg_Base]]),"",Instruments[[#This Row],[Dwg_Base]]+Instruments[[#This Row],[Dwg_Index]])</f>
        <v/>
      </c>
      <c r="H148" s="267" t="str">
        <f>IF(ISBLANK(Instruments[[#This Row],[Dwg_Base]]),"",_xlfn.TEXTJOIN("-",,jobNumber,Instruments[[#This Row],[Dwg_Type]],Instruments[[#This Row],[Dwg_Number]],Instruments[[#This Row],[Dwg_Suffix]]))</f>
        <v/>
      </c>
      <c r="K148" s="267" t="str">
        <f xml:space="preserve"> UPPER(TRIM( MID(Instruments[[#This Row],[Description]],1,22)))</f>
        <v/>
      </c>
      <c r="L148" s="267" t="str">
        <f xml:space="preserve"> UPPER( TRIM( MID(Instruments[[#This Row],[Description]],23,22)))</f>
        <v/>
      </c>
      <c r="M148" s="267" t="str">
        <f>UPPER( TRIM( MID(Instruments[[#This Row],[Description]],45,22)))</f>
        <v/>
      </c>
      <c r="V148" s="267"/>
      <c r="W148" s="267"/>
      <c r="X148" s="267"/>
      <c r="Y148" s="267"/>
      <c r="Z148" s="267"/>
    </row>
    <row r="149" spans="2:26" x14ac:dyDescent="0.4">
      <c r="B149" s="267">
        <v>147</v>
      </c>
      <c r="F149" s="267" t="str">
        <f>IF(ISBLANK(Instruments[[#This Row],[Dwg_Base]]),"",Instruments[[#This Row],[Dwg_Base]]+Instruments[[#This Row],[Dwg_Index]])</f>
        <v/>
      </c>
      <c r="H149" s="267" t="str">
        <f>IF(ISBLANK(Instruments[[#This Row],[Dwg_Base]]),"",_xlfn.TEXTJOIN("-",,jobNumber,Instruments[[#This Row],[Dwg_Type]],Instruments[[#This Row],[Dwg_Number]],Instruments[[#This Row],[Dwg_Suffix]]))</f>
        <v/>
      </c>
      <c r="K149" s="267" t="str">
        <f xml:space="preserve"> UPPER(TRIM( MID(Instruments[[#This Row],[Description]],1,22)))</f>
        <v/>
      </c>
      <c r="L149" s="267" t="str">
        <f xml:space="preserve"> UPPER( TRIM( MID(Instruments[[#This Row],[Description]],23,22)))</f>
        <v/>
      </c>
      <c r="M149" s="267" t="str">
        <f>UPPER( TRIM( MID(Instruments[[#This Row],[Description]],45,22)))</f>
        <v/>
      </c>
      <c r="V149" s="267"/>
      <c r="W149" s="267"/>
      <c r="X149" s="267"/>
      <c r="Y149" s="267"/>
      <c r="Z149" s="267"/>
    </row>
    <row r="150" spans="2:26" x14ac:dyDescent="0.4">
      <c r="B150" s="267">
        <v>148</v>
      </c>
      <c r="F150" s="267" t="str">
        <f>IF(ISBLANK(Instruments[[#This Row],[Dwg_Base]]),"",Instruments[[#This Row],[Dwg_Base]]+Instruments[[#This Row],[Dwg_Index]])</f>
        <v/>
      </c>
      <c r="H150" s="267" t="str">
        <f>IF(ISBLANK(Instruments[[#This Row],[Dwg_Base]]),"",_xlfn.TEXTJOIN("-",,jobNumber,Instruments[[#This Row],[Dwg_Type]],Instruments[[#This Row],[Dwg_Number]],Instruments[[#This Row],[Dwg_Suffix]]))</f>
        <v/>
      </c>
      <c r="K150" s="267" t="str">
        <f xml:space="preserve"> UPPER(TRIM( MID(Instruments[[#This Row],[Description]],1,22)))</f>
        <v/>
      </c>
      <c r="L150" s="267" t="str">
        <f xml:space="preserve"> UPPER( TRIM( MID(Instruments[[#This Row],[Description]],23,22)))</f>
        <v/>
      </c>
      <c r="M150" s="267" t="str">
        <f>UPPER( TRIM( MID(Instruments[[#This Row],[Description]],45,22)))</f>
        <v/>
      </c>
      <c r="V150" s="267"/>
      <c r="W150" s="267"/>
      <c r="X150" s="267"/>
      <c r="Y150" s="267"/>
      <c r="Z150" s="267"/>
    </row>
    <row r="151" spans="2:26" x14ac:dyDescent="0.4">
      <c r="B151" s="267">
        <v>149</v>
      </c>
      <c r="F151" s="267" t="str">
        <f>IF(ISBLANK(Instruments[[#This Row],[Dwg_Base]]),"",Instruments[[#This Row],[Dwg_Base]]+Instruments[[#This Row],[Dwg_Index]])</f>
        <v/>
      </c>
      <c r="H151" s="267" t="str">
        <f>IF(ISBLANK(Instruments[[#This Row],[Dwg_Base]]),"",_xlfn.TEXTJOIN("-",,jobNumber,Instruments[[#This Row],[Dwg_Type]],Instruments[[#This Row],[Dwg_Number]],Instruments[[#This Row],[Dwg_Suffix]]))</f>
        <v/>
      </c>
      <c r="K151" s="267" t="str">
        <f xml:space="preserve"> UPPER(TRIM( MID(Instruments[[#This Row],[Description]],1,22)))</f>
        <v/>
      </c>
      <c r="L151" s="267" t="str">
        <f xml:space="preserve"> UPPER( TRIM( MID(Instruments[[#This Row],[Description]],23,22)))</f>
        <v/>
      </c>
      <c r="M151" s="267" t="str">
        <f>UPPER( TRIM( MID(Instruments[[#This Row],[Description]],45,22)))</f>
        <v/>
      </c>
      <c r="V151" s="267"/>
      <c r="W151" s="267"/>
      <c r="X151" s="267"/>
      <c r="Y151" s="267"/>
      <c r="Z151" s="267"/>
    </row>
    <row r="152" spans="2:26" x14ac:dyDescent="0.4">
      <c r="B152" s="267">
        <v>150</v>
      </c>
      <c r="F152" s="267" t="str">
        <f>IF(ISBLANK(Instruments[[#This Row],[Dwg_Base]]),"",Instruments[[#This Row],[Dwg_Base]]+Instruments[[#This Row],[Dwg_Index]])</f>
        <v/>
      </c>
      <c r="H152" s="267" t="str">
        <f>IF(ISBLANK(Instruments[[#This Row],[Dwg_Base]]),"",_xlfn.TEXTJOIN("-",,jobNumber,Instruments[[#This Row],[Dwg_Type]],Instruments[[#This Row],[Dwg_Number]],Instruments[[#This Row],[Dwg_Suffix]]))</f>
        <v/>
      </c>
      <c r="K152" s="267" t="str">
        <f xml:space="preserve"> UPPER(TRIM( MID(Instruments[[#This Row],[Description]],1,22)))</f>
        <v/>
      </c>
      <c r="L152" s="267" t="str">
        <f xml:space="preserve"> UPPER( TRIM( MID(Instruments[[#This Row],[Description]],23,22)))</f>
        <v/>
      </c>
      <c r="M152" s="267" t="str">
        <f>UPPER( TRIM( MID(Instruments[[#This Row],[Description]],45,22)))</f>
        <v/>
      </c>
      <c r="V152" s="267"/>
      <c r="W152" s="267"/>
      <c r="X152" s="267"/>
      <c r="Y152" s="267"/>
      <c r="Z152" s="267"/>
    </row>
    <row r="153" spans="2:26" x14ac:dyDescent="0.4">
      <c r="B153" s="267">
        <v>151</v>
      </c>
      <c r="F153" s="267" t="str">
        <f>IF(ISBLANK(Instruments[[#This Row],[Dwg_Base]]),"",Instruments[[#This Row],[Dwg_Base]]+Instruments[[#This Row],[Dwg_Index]])</f>
        <v/>
      </c>
      <c r="H153" s="267" t="str">
        <f>IF(ISBLANK(Instruments[[#This Row],[Dwg_Base]]),"",_xlfn.TEXTJOIN("-",,jobNumber,Instruments[[#This Row],[Dwg_Type]],Instruments[[#This Row],[Dwg_Number]],Instruments[[#This Row],[Dwg_Suffix]]))</f>
        <v/>
      </c>
      <c r="K153" s="267" t="str">
        <f xml:space="preserve"> UPPER(TRIM( MID(Instruments[[#This Row],[Description]],1,22)))</f>
        <v/>
      </c>
      <c r="L153" s="267" t="str">
        <f xml:space="preserve"> UPPER( TRIM( MID(Instruments[[#This Row],[Description]],23,22)))</f>
        <v/>
      </c>
      <c r="M153" s="267" t="str">
        <f>UPPER( TRIM( MID(Instruments[[#This Row],[Description]],45,22)))</f>
        <v/>
      </c>
      <c r="V153" s="267"/>
      <c r="W153" s="267"/>
      <c r="X153" s="267"/>
      <c r="Y153" s="267"/>
      <c r="Z153" s="267"/>
    </row>
    <row r="154" spans="2:26" x14ac:dyDescent="0.4">
      <c r="B154" s="267">
        <v>152</v>
      </c>
      <c r="F154" s="267" t="str">
        <f>IF(ISBLANK(Instruments[[#This Row],[Dwg_Base]]),"",Instruments[[#This Row],[Dwg_Base]]+Instruments[[#This Row],[Dwg_Index]])</f>
        <v/>
      </c>
      <c r="H154" s="267" t="str">
        <f>IF(ISBLANK(Instruments[[#This Row],[Dwg_Base]]),"",_xlfn.TEXTJOIN("-",,jobNumber,Instruments[[#This Row],[Dwg_Type]],Instruments[[#This Row],[Dwg_Number]],Instruments[[#This Row],[Dwg_Suffix]]))</f>
        <v/>
      </c>
      <c r="K154" s="267" t="str">
        <f xml:space="preserve"> UPPER(TRIM( MID(Instruments[[#This Row],[Description]],1,22)))</f>
        <v/>
      </c>
      <c r="L154" s="267" t="str">
        <f xml:space="preserve"> UPPER( TRIM( MID(Instruments[[#This Row],[Description]],23,22)))</f>
        <v/>
      </c>
      <c r="M154" s="267" t="str">
        <f>UPPER( TRIM( MID(Instruments[[#This Row],[Description]],45,22)))</f>
        <v/>
      </c>
      <c r="V154" s="267"/>
      <c r="W154" s="267"/>
      <c r="X154" s="267"/>
      <c r="Y154" s="267"/>
      <c r="Z154" s="267"/>
    </row>
    <row r="155" spans="2:26" x14ac:dyDescent="0.4">
      <c r="B155" s="267">
        <v>153</v>
      </c>
      <c r="F155" s="267" t="str">
        <f>IF(ISBLANK(Instruments[[#This Row],[Dwg_Base]]),"",Instruments[[#This Row],[Dwg_Base]]+Instruments[[#This Row],[Dwg_Index]])</f>
        <v/>
      </c>
      <c r="H155" s="267" t="str">
        <f>IF(ISBLANK(Instruments[[#This Row],[Dwg_Base]]),"",_xlfn.TEXTJOIN("-",,jobNumber,Instruments[[#This Row],[Dwg_Type]],Instruments[[#This Row],[Dwg_Number]],Instruments[[#This Row],[Dwg_Suffix]]))</f>
        <v/>
      </c>
      <c r="K155" s="267" t="str">
        <f xml:space="preserve"> UPPER(TRIM( MID(Instruments[[#This Row],[Description]],1,22)))</f>
        <v/>
      </c>
      <c r="L155" s="267" t="str">
        <f xml:space="preserve"> UPPER( TRIM( MID(Instruments[[#This Row],[Description]],23,22)))</f>
        <v/>
      </c>
      <c r="M155" s="267" t="str">
        <f>UPPER( TRIM( MID(Instruments[[#This Row],[Description]],45,22)))</f>
        <v/>
      </c>
      <c r="V155" s="267"/>
      <c r="W155" s="267"/>
      <c r="X155" s="267"/>
      <c r="Y155" s="267"/>
      <c r="Z155" s="267"/>
    </row>
    <row r="156" spans="2:26" x14ac:dyDescent="0.4">
      <c r="B156" s="267">
        <v>154</v>
      </c>
      <c r="F156" s="267" t="str">
        <f>IF(ISBLANK(Instruments[[#This Row],[Dwg_Base]]),"",Instruments[[#This Row],[Dwg_Base]]+Instruments[[#This Row],[Dwg_Index]])</f>
        <v/>
      </c>
      <c r="H156" s="267" t="str">
        <f>IF(ISBLANK(Instruments[[#This Row],[Dwg_Base]]),"",_xlfn.TEXTJOIN("-",,jobNumber,Instruments[[#This Row],[Dwg_Type]],Instruments[[#This Row],[Dwg_Number]],Instruments[[#This Row],[Dwg_Suffix]]))</f>
        <v/>
      </c>
      <c r="K156" s="267" t="str">
        <f xml:space="preserve"> UPPER(TRIM( MID(Instruments[[#This Row],[Description]],1,22)))</f>
        <v/>
      </c>
      <c r="L156" s="267" t="str">
        <f xml:space="preserve"> UPPER( TRIM( MID(Instruments[[#This Row],[Description]],23,22)))</f>
        <v/>
      </c>
      <c r="M156" s="267" t="str">
        <f>UPPER( TRIM( MID(Instruments[[#This Row],[Description]],45,22)))</f>
        <v/>
      </c>
      <c r="V156" s="267"/>
      <c r="W156" s="267"/>
      <c r="X156" s="267"/>
      <c r="Y156" s="267"/>
      <c r="Z156" s="267"/>
    </row>
    <row r="157" spans="2:26" x14ac:dyDescent="0.4">
      <c r="B157" s="267">
        <v>155</v>
      </c>
      <c r="F157" s="267" t="str">
        <f>IF(ISBLANK(Instruments[[#This Row],[Dwg_Base]]),"",Instruments[[#This Row],[Dwg_Base]]+Instruments[[#This Row],[Dwg_Index]])</f>
        <v/>
      </c>
      <c r="H157" s="267" t="str">
        <f>IF(ISBLANK(Instruments[[#This Row],[Dwg_Base]]),"",_xlfn.TEXTJOIN("-",,jobNumber,Instruments[[#This Row],[Dwg_Type]],Instruments[[#This Row],[Dwg_Number]],Instruments[[#This Row],[Dwg_Suffix]]))</f>
        <v/>
      </c>
      <c r="K157" s="267" t="str">
        <f xml:space="preserve"> UPPER(TRIM( MID(Instruments[[#This Row],[Description]],1,22)))</f>
        <v/>
      </c>
      <c r="L157" s="267" t="str">
        <f xml:space="preserve"> UPPER( TRIM( MID(Instruments[[#This Row],[Description]],23,22)))</f>
        <v/>
      </c>
      <c r="M157" s="267" t="str">
        <f>UPPER( TRIM( MID(Instruments[[#This Row],[Description]],45,22)))</f>
        <v/>
      </c>
      <c r="V157" s="267"/>
      <c r="W157" s="267"/>
      <c r="X157" s="267"/>
      <c r="Y157" s="267"/>
      <c r="Z157" s="267"/>
    </row>
    <row r="158" spans="2:26" x14ac:dyDescent="0.4">
      <c r="B158" s="267">
        <v>156</v>
      </c>
      <c r="F158" s="267" t="str">
        <f>IF(ISBLANK(Instruments[[#This Row],[Dwg_Base]]),"",Instruments[[#This Row],[Dwg_Base]]+Instruments[[#This Row],[Dwg_Index]])</f>
        <v/>
      </c>
      <c r="H158" s="267" t="str">
        <f>IF(ISBLANK(Instruments[[#This Row],[Dwg_Base]]),"",_xlfn.TEXTJOIN("-",,jobNumber,Instruments[[#This Row],[Dwg_Type]],Instruments[[#This Row],[Dwg_Number]],Instruments[[#This Row],[Dwg_Suffix]]))</f>
        <v/>
      </c>
      <c r="K158" s="267" t="str">
        <f xml:space="preserve"> UPPER(TRIM( MID(Instruments[[#This Row],[Description]],1,22)))</f>
        <v/>
      </c>
      <c r="L158" s="267" t="str">
        <f xml:space="preserve"> UPPER( TRIM( MID(Instruments[[#This Row],[Description]],23,22)))</f>
        <v/>
      </c>
      <c r="M158" s="267" t="str">
        <f>UPPER( TRIM( MID(Instruments[[#This Row],[Description]],45,22)))</f>
        <v/>
      </c>
      <c r="V158" s="267"/>
      <c r="W158" s="267"/>
      <c r="X158" s="267"/>
      <c r="Y158" s="267"/>
      <c r="Z158" s="267"/>
    </row>
    <row r="159" spans="2:26" x14ac:dyDescent="0.4">
      <c r="B159" s="267">
        <v>157</v>
      </c>
      <c r="F159" s="267" t="str">
        <f>IF(ISBLANK(Instruments[[#This Row],[Dwg_Base]]),"",Instruments[[#This Row],[Dwg_Base]]+Instruments[[#This Row],[Dwg_Index]])</f>
        <v/>
      </c>
      <c r="H159" s="267" t="str">
        <f>IF(ISBLANK(Instruments[[#This Row],[Dwg_Base]]),"",_xlfn.TEXTJOIN("-",,jobNumber,Instruments[[#This Row],[Dwg_Type]],Instruments[[#This Row],[Dwg_Number]],Instruments[[#This Row],[Dwg_Suffix]]))</f>
        <v/>
      </c>
      <c r="K159" s="267" t="str">
        <f xml:space="preserve"> UPPER(TRIM( MID(Instruments[[#This Row],[Description]],1,22)))</f>
        <v/>
      </c>
      <c r="L159" s="267" t="str">
        <f xml:space="preserve"> UPPER( TRIM( MID(Instruments[[#This Row],[Description]],23,22)))</f>
        <v/>
      </c>
      <c r="M159" s="267" t="str">
        <f>UPPER( TRIM( MID(Instruments[[#This Row],[Description]],45,22)))</f>
        <v/>
      </c>
      <c r="V159" s="267"/>
      <c r="W159" s="267"/>
      <c r="X159" s="267"/>
      <c r="Y159" s="267"/>
      <c r="Z159" s="267"/>
    </row>
    <row r="160" spans="2:26" x14ac:dyDescent="0.4">
      <c r="B160" s="267">
        <v>158</v>
      </c>
      <c r="F160" s="267" t="str">
        <f>IF(ISBLANK(Instruments[[#This Row],[Dwg_Base]]),"",Instruments[[#This Row],[Dwg_Base]]+Instruments[[#This Row],[Dwg_Index]])</f>
        <v/>
      </c>
      <c r="H160" s="267" t="str">
        <f>IF(ISBLANK(Instruments[[#This Row],[Dwg_Base]]),"",_xlfn.TEXTJOIN("-",,jobNumber,Instruments[[#This Row],[Dwg_Type]],Instruments[[#This Row],[Dwg_Number]],Instruments[[#This Row],[Dwg_Suffix]]))</f>
        <v/>
      </c>
      <c r="K160" s="267" t="str">
        <f xml:space="preserve"> UPPER(TRIM( MID(Instruments[[#This Row],[Description]],1,22)))</f>
        <v/>
      </c>
      <c r="L160" s="267" t="str">
        <f xml:space="preserve"> UPPER( TRIM( MID(Instruments[[#This Row],[Description]],23,22)))</f>
        <v/>
      </c>
      <c r="M160" s="267" t="str">
        <f>UPPER( TRIM( MID(Instruments[[#This Row],[Description]],45,22)))</f>
        <v/>
      </c>
      <c r="V160" s="267"/>
      <c r="W160" s="267"/>
      <c r="X160" s="267"/>
      <c r="Y160" s="267"/>
      <c r="Z160" s="267"/>
    </row>
    <row r="161" spans="2:26" x14ac:dyDescent="0.4">
      <c r="B161" s="267">
        <v>159</v>
      </c>
      <c r="F161" s="267" t="str">
        <f>IF(ISBLANK(Instruments[[#This Row],[Dwg_Base]]),"",Instruments[[#This Row],[Dwg_Base]]+Instruments[[#This Row],[Dwg_Index]])</f>
        <v/>
      </c>
      <c r="H161" s="267" t="str">
        <f>IF(ISBLANK(Instruments[[#This Row],[Dwg_Base]]),"",_xlfn.TEXTJOIN("-",,jobNumber,Instruments[[#This Row],[Dwg_Type]],Instruments[[#This Row],[Dwg_Number]],Instruments[[#This Row],[Dwg_Suffix]]))</f>
        <v/>
      </c>
      <c r="K161" s="267" t="str">
        <f xml:space="preserve"> UPPER(TRIM( MID(Instruments[[#This Row],[Description]],1,22)))</f>
        <v/>
      </c>
      <c r="L161" s="267" t="str">
        <f xml:space="preserve"> UPPER( TRIM( MID(Instruments[[#This Row],[Description]],23,22)))</f>
        <v/>
      </c>
      <c r="M161" s="267" t="str">
        <f>UPPER( TRIM( MID(Instruments[[#This Row],[Description]],45,22)))</f>
        <v/>
      </c>
      <c r="V161" s="267"/>
      <c r="W161" s="267"/>
      <c r="X161" s="267"/>
      <c r="Y161" s="267"/>
      <c r="Z161" s="267"/>
    </row>
    <row r="162" spans="2:26" x14ac:dyDescent="0.4">
      <c r="B162" s="267">
        <v>160</v>
      </c>
      <c r="F162" s="267" t="str">
        <f>IF(ISBLANK(Instruments[[#This Row],[Dwg_Base]]),"",Instruments[[#This Row],[Dwg_Base]]+Instruments[[#This Row],[Dwg_Index]])</f>
        <v/>
      </c>
      <c r="H162" s="267" t="str">
        <f>IF(ISBLANK(Instruments[[#This Row],[Dwg_Base]]),"",_xlfn.TEXTJOIN("-",,jobNumber,Instruments[[#This Row],[Dwg_Type]],Instruments[[#This Row],[Dwg_Number]],Instruments[[#This Row],[Dwg_Suffix]]))</f>
        <v/>
      </c>
      <c r="K162" s="267" t="str">
        <f xml:space="preserve"> UPPER(TRIM( MID(Instruments[[#This Row],[Description]],1,22)))</f>
        <v/>
      </c>
      <c r="L162" s="267" t="str">
        <f xml:space="preserve"> UPPER( TRIM( MID(Instruments[[#This Row],[Description]],23,22)))</f>
        <v/>
      </c>
      <c r="M162" s="267" t="str">
        <f>UPPER( TRIM( MID(Instruments[[#This Row],[Description]],45,22)))</f>
        <v/>
      </c>
      <c r="V162" s="267"/>
      <c r="W162" s="267"/>
      <c r="X162" s="267"/>
      <c r="Y162" s="267"/>
      <c r="Z162" s="267"/>
    </row>
    <row r="163" spans="2:26" x14ac:dyDescent="0.4">
      <c r="B163" s="267">
        <v>161</v>
      </c>
      <c r="F163" s="267" t="str">
        <f>IF(ISBLANK(Instruments[[#This Row],[Dwg_Base]]),"",Instruments[[#This Row],[Dwg_Base]]+Instruments[[#This Row],[Dwg_Index]])</f>
        <v/>
      </c>
      <c r="H163" s="267" t="str">
        <f>IF(ISBLANK(Instruments[[#This Row],[Dwg_Base]]),"",_xlfn.TEXTJOIN("-",,jobNumber,Instruments[[#This Row],[Dwg_Type]],Instruments[[#This Row],[Dwg_Number]],Instruments[[#This Row],[Dwg_Suffix]]))</f>
        <v/>
      </c>
      <c r="K163" s="267" t="str">
        <f xml:space="preserve"> UPPER(TRIM( MID(Instruments[[#This Row],[Description]],1,22)))</f>
        <v/>
      </c>
      <c r="L163" s="267" t="str">
        <f xml:space="preserve"> UPPER( TRIM( MID(Instruments[[#This Row],[Description]],23,22)))</f>
        <v/>
      </c>
      <c r="M163" s="267" t="str">
        <f>UPPER( TRIM( MID(Instruments[[#This Row],[Description]],45,22)))</f>
        <v/>
      </c>
      <c r="V163" s="267"/>
      <c r="W163" s="267"/>
      <c r="X163" s="267"/>
      <c r="Y163" s="267"/>
      <c r="Z163" s="267"/>
    </row>
    <row r="164" spans="2:26" x14ac:dyDescent="0.4">
      <c r="B164" s="267">
        <v>162</v>
      </c>
      <c r="F164" s="267" t="str">
        <f>IF(ISBLANK(Instruments[[#This Row],[Dwg_Base]]),"",Instruments[[#This Row],[Dwg_Base]]+Instruments[[#This Row],[Dwg_Index]])</f>
        <v/>
      </c>
      <c r="H164" s="267" t="str">
        <f>IF(ISBLANK(Instruments[[#This Row],[Dwg_Base]]),"",_xlfn.TEXTJOIN("-",,jobNumber,Instruments[[#This Row],[Dwg_Type]],Instruments[[#This Row],[Dwg_Number]],Instruments[[#This Row],[Dwg_Suffix]]))</f>
        <v/>
      </c>
      <c r="K164" s="267" t="str">
        <f xml:space="preserve"> UPPER(TRIM( MID(Instruments[[#This Row],[Description]],1,22)))</f>
        <v/>
      </c>
      <c r="L164" s="267" t="str">
        <f xml:space="preserve"> UPPER( TRIM( MID(Instruments[[#This Row],[Description]],23,22)))</f>
        <v/>
      </c>
      <c r="M164" s="267" t="str">
        <f>UPPER( TRIM( MID(Instruments[[#This Row],[Description]],45,22)))</f>
        <v/>
      </c>
      <c r="V164" s="267"/>
      <c r="W164" s="267"/>
      <c r="X164" s="267"/>
      <c r="Y164" s="267"/>
      <c r="Z164" s="267"/>
    </row>
    <row r="165" spans="2:26" x14ac:dyDescent="0.4">
      <c r="B165" s="267">
        <v>163</v>
      </c>
      <c r="F165" s="267" t="str">
        <f>IF(ISBLANK(Instruments[[#This Row],[Dwg_Base]]),"",Instruments[[#This Row],[Dwg_Base]]+Instruments[[#This Row],[Dwg_Index]])</f>
        <v/>
      </c>
      <c r="H165" s="267" t="str">
        <f>IF(ISBLANK(Instruments[[#This Row],[Dwg_Base]]),"",_xlfn.TEXTJOIN("-",,jobNumber,Instruments[[#This Row],[Dwg_Type]],Instruments[[#This Row],[Dwg_Number]],Instruments[[#This Row],[Dwg_Suffix]]))</f>
        <v/>
      </c>
      <c r="K165" s="267" t="str">
        <f xml:space="preserve"> UPPER(TRIM( MID(Instruments[[#This Row],[Description]],1,22)))</f>
        <v/>
      </c>
      <c r="L165" s="267" t="str">
        <f xml:space="preserve"> UPPER( TRIM( MID(Instruments[[#This Row],[Description]],23,22)))</f>
        <v/>
      </c>
      <c r="M165" s="267" t="str">
        <f>UPPER( TRIM( MID(Instruments[[#This Row],[Description]],45,22)))</f>
        <v/>
      </c>
      <c r="V165" s="267"/>
      <c r="W165" s="267"/>
      <c r="X165" s="267"/>
      <c r="Y165" s="267"/>
      <c r="Z165" s="267"/>
    </row>
    <row r="166" spans="2:26" x14ac:dyDescent="0.4">
      <c r="B166" s="267">
        <v>164</v>
      </c>
      <c r="F166" s="267" t="str">
        <f>IF(ISBLANK(Instruments[[#This Row],[Dwg_Base]]),"",Instruments[[#This Row],[Dwg_Base]]+Instruments[[#This Row],[Dwg_Index]])</f>
        <v/>
      </c>
      <c r="H166" s="267" t="str">
        <f>IF(ISBLANK(Instruments[[#This Row],[Dwg_Base]]),"",_xlfn.TEXTJOIN("-",,jobNumber,Instruments[[#This Row],[Dwg_Type]],Instruments[[#This Row],[Dwg_Number]],Instruments[[#This Row],[Dwg_Suffix]]))</f>
        <v/>
      </c>
      <c r="K166" s="267" t="str">
        <f xml:space="preserve"> UPPER(TRIM( MID(Instruments[[#This Row],[Description]],1,22)))</f>
        <v/>
      </c>
      <c r="L166" s="267" t="str">
        <f xml:space="preserve"> UPPER( TRIM( MID(Instruments[[#This Row],[Description]],23,22)))</f>
        <v/>
      </c>
      <c r="M166" s="267" t="str">
        <f>UPPER( TRIM( MID(Instruments[[#This Row],[Description]],45,22)))</f>
        <v/>
      </c>
      <c r="V166" s="267"/>
      <c r="W166" s="267"/>
      <c r="X166" s="267"/>
      <c r="Y166" s="267"/>
      <c r="Z166" s="267"/>
    </row>
    <row r="167" spans="2:26" x14ac:dyDescent="0.4">
      <c r="B167" s="267">
        <v>165</v>
      </c>
      <c r="F167" s="267" t="str">
        <f>IF(ISBLANK(Instruments[[#This Row],[Dwg_Base]]),"",Instruments[[#This Row],[Dwg_Base]]+Instruments[[#This Row],[Dwg_Index]])</f>
        <v/>
      </c>
      <c r="H167" s="267" t="str">
        <f>IF(ISBLANK(Instruments[[#This Row],[Dwg_Base]]),"",_xlfn.TEXTJOIN("-",,jobNumber,Instruments[[#This Row],[Dwg_Type]],Instruments[[#This Row],[Dwg_Number]],Instruments[[#This Row],[Dwg_Suffix]]))</f>
        <v/>
      </c>
      <c r="K167" s="267" t="str">
        <f xml:space="preserve"> UPPER(TRIM( MID(Instruments[[#This Row],[Description]],1,22)))</f>
        <v/>
      </c>
      <c r="L167" s="267" t="str">
        <f xml:space="preserve"> UPPER( TRIM( MID(Instruments[[#This Row],[Description]],23,22)))</f>
        <v/>
      </c>
      <c r="M167" s="267" t="str">
        <f>UPPER( TRIM( MID(Instruments[[#This Row],[Description]],45,22)))</f>
        <v/>
      </c>
      <c r="V167" s="267"/>
      <c r="W167" s="267"/>
      <c r="X167" s="267"/>
      <c r="Y167" s="267"/>
      <c r="Z167" s="267"/>
    </row>
    <row r="168" spans="2:26" x14ac:dyDescent="0.4">
      <c r="B168" s="267">
        <v>166</v>
      </c>
      <c r="F168" s="267" t="str">
        <f>IF(ISBLANK(Instruments[[#This Row],[Dwg_Base]]),"",Instruments[[#This Row],[Dwg_Base]]+Instruments[[#This Row],[Dwg_Index]])</f>
        <v/>
      </c>
      <c r="H168" s="267" t="str">
        <f>IF(ISBLANK(Instruments[[#This Row],[Dwg_Base]]),"",_xlfn.TEXTJOIN("-",,jobNumber,Instruments[[#This Row],[Dwg_Type]],Instruments[[#This Row],[Dwg_Number]],Instruments[[#This Row],[Dwg_Suffix]]))</f>
        <v/>
      </c>
      <c r="K168" s="267" t="str">
        <f xml:space="preserve"> UPPER(TRIM( MID(Instruments[[#This Row],[Description]],1,22)))</f>
        <v/>
      </c>
      <c r="L168" s="267" t="str">
        <f xml:space="preserve"> UPPER( TRIM( MID(Instruments[[#This Row],[Description]],23,22)))</f>
        <v/>
      </c>
      <c r="M168" s="267" t="str">
        <f>UPPER( TRIM( MID(Instruments[[#This Row],[Description]],45,22)))</f>
        <v/>
      </c>
      <c r="V168" s="267"/>
      <c r="W168" s="267"/>
      <c r="X168" s="267"/>
      <c r="Y168" s="267"/>
      <c r="Z168" s="267"/>
    </row>
    <row r="169" spans="2:26" x14ac:dyDescent="0.4">
      <c r="B169" s="267">
        <v>167</v>
      </c>
      <c r="F169" s="267" t="str">
        <f>IF(ISBLANK(Instruments[[#This Row],[Dwg_Base]]),"",Instruments[[#This Row],[Dwg_Base]]+Instruments[[#This Row],[Dwg_Index]])</f>
        <v/>
      </c>
      <c r="H169" s="267" t="str">
        <f>IF(ISBLANK(Instruments[[#This Row],[Dwg_Base]]),"",_xlfn.TEXTJOIN("-",,jobNumber,Instruments[[#This Row],[Dwg_Type]],Instruments[[#This Row],[Dwg_Number]],Instruments[[#This Row],[Dwg_Suffix]]))</f>
        <v/>
      </c>
      <c r="K169" s="267" t="str">
        <f xml:space="preserve"> UPPER(TRIM( MID(Instruments[[#This Row],[Description]],1,22)))</f>
        <v/>
      </c>
      <c r="L169" s="267" t="str">
        <f xml:space="preserve"> UPPER( TRIM( MID(Instruments[[#This Row],[Description]],23,22)))</f>
        <v/>
      </c>
      <c r="M169" s="267" t="str">
        <f>UPPER( TRIM( MID(Instruments[[#This Row],[Description]],45,22)))</f>
        <v/>
      </c>
      <c r="V169" s="267"/>
      <c r="W169" s="267"/>
      <c r="X169" s="267"/>
      <c r="Y169" s="267"/>
      <c r="Z169" s="267"/>
    </row>
    <row r="170" spans="2:26" x14ac:dyDescent="0.4">
      <c r="B170" s="267">
        <v>168</v>
      </c>
      <c r="F170" s="267" t="str">
        <f>IF(ISBLANK(Instruments[[#This Row],[Dwg_Base]]),"",Instruments[[#This Row],[Dwg_Base]]+Instruments[[#This Row],[Dwg_Index]])</f>
        <v/>
      </c>
      <c r="H170" s="267" t="str">
        <f>IF(ISBLANK(Instruments[[#This Row],[Dwg_Base]]),"",_xlfn.TEXTJOIN("-",,jobNumber,Instruments[[#This Row],[Dwg_Type]],Instruments[[#This Row],[Dwg_Number]],Instruments[[#This Row],[Dwg_Suffix]]))</f>
        <v/>
      </c>
      <c r="K170" s="267" t="str">
        <f xml:space="preserve"> UPPER(TRIM( MID(Instruments[[#This Row],[Description]],1,22)))</f>
        <v/>
      </c>
      <c r="L170" s="267" t="str">
        <f xml:space="preserve"> UPPER( TRIM( MID(Instruments[[#This Row],[Description]],23,22)))</f>
        <v/>
      </c>
      <c r="M170" s="267" t="str">
        <f>UPPER( TRIM( MID(Instruments[[#This Row],[Description]],45,22)))</f>
        <v/>
      </c>
      <c r="V170" s="267"/>
      <c r="W170" s="267"/>
      <c r="X170" s="267"/>
      <c r="Y170" s="267"/>
      <c r="Z170" s="267"/>
    </row>
    <row r="171" spans="2:26" x14ac:dyDescent="0.4">
      <c r="B171" s="267">
        <v>169</v>
      </c>
      <c r="F171" s="267" t="str">
        <f>IF(ISBLANK(Instruments[[#This Row],[Dwg_Base]]),"",Instruments[[#This Row],[Dwg_Base]]+Instruments[[#This Row],[Dwg_Index]])</f>
        <v/>
      </c>
      <c r="H171" s="267" t="str">
        <f>IF(ISBLANK(Instruments[[#This Row],[Dwg_Base]]),"",_xlfn.TEXTJOIN("-",,jobNumber,Instruments[[#This Row],[Dwg_Type]],Instruments[[#This Row],[Dwg_Number]],Instruments[[#This Row],[Dwg_Suffix]]))</f>
        <v/>
      </c>
      <c r="K171" s="267" t="str">
        <f xml:space="preserve"> UPPER(TRIM( MID(Instruments[[#This Row],[Description]],1,22)))</f>
        <v/>
      </c>
      <c r="L171" s="267" t="str">
        <f xml:space="preserve"> UPPER( TRIM( MID(Instruments[[#This Row],[Description]],23,22)))</f>
        <v/>
      </c>
      <c r="M171" s="267" t="str">
        <f>UPPER( TRIM( MID(Instruments[[#This Row],[Description]],45,22)))</f>
        <v/>
      </c>
      <c r="V171" s="267"/>
      <c r="W171" s="267"/>
      <c r="X171" s="267"/>
      <c r="Y171" s="267"/>
      <c r="Z171" s="267"/>
    </row>
    <row r="172" spans="2:26" x14ac:dyDescent="0.4">
      <c r="B172" s="267">
        <v>170</v>
      </c>
      <c r="F172" s="267" t="str">
        <f>IF(ISBLANK(Instruments[[#This Row],[Dwg_Base]]),"",Instruments[[#This Row],[Dwg_Base]]+Instruments[[#This Row],[Dwg_Index]])</f>
        <v/>
      </c>
      <c r="H172" s="267" t="str">
        <f>IF(ISBLANK(Instruments[[#This Row],[Dwg_Base]]),"",_xlfn.TEXTJOIN("-",,jobNumber,Instruments[[#This Row],[Dwg_Type]],Instruments[[#This Row],[Dwg_Number]],Instruments[[#This Row],[Dwg_Suffix]]))</f>
        <v/>
      </c>
      <c r="K172" s="267" t="str">
        <f xml:space="preserve"> UPPER(TRIM( MID(Instruments[[#This Row],[Description]],1,22)))</f>
        <v/>
      </c>
      <c r="L172" s="267" t="str">
        <f xml:space="preserve"> UPPER( TRIM( MID(Instruments[[#This Row],[Description]],23,22)))</f>
        <v/>
      </c>
      <c r="M172" s="267" t="str">
        <f>UPPER( TRIM( MID(Instruments[[#This Row],[Description]],45,22)))</f>
        <v/>
      </c>
      <c r="V172" s="267"/>
      <c r="W172" s="267"/>
      <c r="X172" s="267"/>
      <c r="Y172" s="267"/>
      <c r="Z172" s="267"/>
    </row>
    <row r="173" spans="2:26" x14ac:dyDescent="0.4">
      <c r="B173" s="267">
        <v>171</v>
      </c>
      <c r="F173" s="267" t="str">
        <f>IF(ISBLANK(Instruments[[#This Row],[Dwg_Base]]),"",Instruments[[#This Row],[Dwg_Base]]+Instruments[[#This Row],[Dwg_Index]])</f>
        <v/>
      </c>
      <c r="H173" s="267" t="str">
        <f>IF(ISBLANK(Instruments[[#This Row],[Dwg_Base]]),"",_xlfn.TEXTJOIN("-",,jobNumber,Instruments[[#This Row],[Dwg_Type]],Instruments[[#This Row],[Dwg_Number]],Instruments[[#This Row],[Dwg_Suffix]]))</f>
        <v/>
      </c>
      <c r="K173" s="267" t="str">
        <f xml:space="preserve"> UPPER(TRIM( MID(Instruments[[#This Row],[Description]],1,22)))</f>
        <v/>
      </c>
      <c r="L173" s="267" t="str">
        <f xml:space="preserve"> UPPER( TRIM( MID(Instruments[[#This Row],[Description]],23,22)))</f>
        <v/>
      </c>
      <c r="M173" s="267" t="str">
        <f>UPPER( TRIM( MID(Instruments[[#This Row],[Description]],45,22)))</f>
        <v/>
      </c>
      <c r="V173" s="267"/>
      <c r="W173" s="267"/>
      <c r="X173" s="267"/>
      <c r="Y173" s="267"/>
      <c r="Z173" s="267"/>
    </row>
    <row r="174" spans="2:26" x14ac:dyDescent="0.4">
      <c r="B174" s="267">
        <v>172</v>
      </c>
      <c r="F174" s="267" t="str">
        <f>IF(ISBLANK(Instruments[[#This Row],[Dwg_Base]]),"",Instruments[[#This Row],[Dwg_Base]]+Instruments[[#This Row],[Dwg_Index]])</f>
        <v/>
      </c>
      <c r="H174" s="267" t="str">
        <f>IF(ISBLANK(Instruments[[#This Row],[Dwg_Base]]),"",_xlfn.TEXTJOIN("-",,jobNumber,Instruments[[#This Row],[Dwg_Type]],Instruments[[#This Row],[Dwg_Number]],Instruments[[#This Row],[Dwg_Suffix]]))</f>
        <v/>
      </c>
      <c r="K174" s="267" t="str">
        <f xml:space="preserve"> UPPER(TRIM( MID(Instruments[[#This Row],[Description]],1,22)))</f>
        <v/>
      </c>
      <c r="L174" s="267" t="str">
        <f xml:space="preserve"> UPPER( TRIM( MID(Instruments[[#This Row],[Description]],23,22)))</f>
        <v/>
      </c>
      <c r="M174" s="267" t="str">
        <f>UPPER( TRIM( MID(Instruments[[#This Row],[Description]],45,22)))</f>
        <v/>
      </c>
      <c r="V174" s="267"/>
      <c r="W174" s="267"/>
      <c r="X174" s="267"/>
      <c r="Y174" s="267"/>
      <c r="Z174" s="267"/>
    </row>
    <row r="175" spans="2:26" x14ac:dyDescent="0.4">
      <c r="B175" s="267">
        <v>173</v>
      </c>
      <c r="F175" s="267" t="str">
        <f>IF(ISBLANK(Instruments[[#This Row],[Dwg_Base]]),"",Instruments[[#This Row],[Dwg_Base]]+Instruments[[#This Row],[Dwg_Index]])</f>
        <v/>
      </c>
      <c r="H175" s="267" t="str">
        <f>IF(ISBLANK(Instruments[[#This Row],[Dwg_Base]]),"",_xlfn.TEXTJOIN("-",,jobNumber,Instruments[[#This Row],[Dwg_Type]],Instruments[[#This Row],[Dwg_Number]],Instruments[[#This Row],[Dwg_Suffix]]))</f>
        <v/>
      </c>
      <c r="K175" s="267" t="str">
        <f xml:space="preserve"> UPPER(TRIM( MID(Instruments[[#This Row],[Description]],1,22)))</f>
        <v/>
      </c>
      <c r="L175" s="267" t="str">
        <f xml:space="preserve"> UPPER( TRIM( MID(Instruments[[#This Row],[Description]],23,22)))</f>
        <v/>
      </c>
      <c r="M175" s="267" t="str">
        <f>UPPER( TRIM( MID(Instruments[[#This Row],[Description]],45,22)))</f>
        <v/>
      </c>
      <c r="V175" s="267"/>
      <c r="W175" s="267"/>
      <c r="X175" s="267"/>
      <c r="Y175" s="267"/>
      <c r="Z175" s="267"/>
    </row>
    <row r="176" spans="2:26" x14ac:dyDescent="0.4">
      <c r="B176" s="267">
        <v>174</v>
      </c>
      <c r="F176" s="267" t="str">
        <f>IF(ISBLANK(Instruments[[#This Row],[Dwg_Base]]),"",Instruments[[#This Row],[Dwg_Base]]+Instruments[[#This Row],[Dwg_Index]])</f>
        <v/>
      </c>
      <c r="H176" s="267" t="str">
        <f>IF(ISBLANK(Instruments[[#This Row],[Dwg_Base]]),"",_xlfn.TEXTJOIN("-",,jobNumber,Instruments[[#This Row],[Dwg_Type]],Instruments[[#This Row],[Dwg_Number]],Instruments[[#This Row],[Dwg_Suffix]]))</f>
        <v/>
      </c>
      <c r="K176" s="267" t="str">
        <f xml:space="preserve"> UPPER(TRIM( MID(Instruments[[#This Row],[Description]],1,22)))</f>
        <v/>
      </c>
      <c r="L176" s="267" t="str">
        <f xml:space="preserve"> UPPER( TRIM( MID(Instruments[[#This Row],[Description]],23,22)))</f>
        <v/>
      </c>
      <c r="M176" s="267" t="str">
        <f>UPPER( TRIM( MID(Instruments[[#This Row],[Description]],45,22)))</f>
        <v/>
      </c>
      <c r="V176" s="267"/>
      <c r="W176" s="267"/>
      <c r="X176" s="267"/>
      <c r="Y176" s="267"/>
      <c r="Z176" s="267"/>
    </row>
    <row r="177" spans="2:26" x14ac:dyDescent="0.4">
      <c r="B177" s="267">
        <v>175</v>
      </c>
      <c r="F177" s="267" t="str">
        <f>IF(ISBLANK(Instruments[[#This Row],[Dwg_Base]]),"",Instruments[[#This Row],[Dwg_Base]]+Instruments[[#This Row],[Dwg_Index]])</f>
        <v/>
      </c>
      <c r="H177" s="267" t="str">
        <f>IF(ISBLANK(Instruments[[#This Row],[Dwg_Base]]),"",_xlfn.TEXTJOIN("-",,jobNumber,Instruments[[#This Row],[Dwg_Type]],Instruments[[#This Row],[Dwg_Number]],Instruments[[#This Row],[Dwg_Suffix]]))</f>
        <v/>
      </c>
      <c r="K177" s="267" t="str">
        <f xml:space="preserve"> UPPER(TRIM( MID(Instruments[[#This Row],[Description]],1,22)))</f>
        <v/>
      </c>
      <c r="L177" s="267" t="str">
        <f xml:space="preserve"> UPPER( TRIM( MID(Instruments[[#This Row],[Description]],23,22)))</f>
        <v/>
      </c>
      <c r="M177" s="267" t="str">
        <f>UPPER( TRIM( MID(Instruments[[#This Row],[Description]],45,22)))</f>
        <v/>
      </c>
      <c r="V177" s="267"/>
      <c r="W177" s="267"/>
      <c r="X177" s="267"/>
      <c r="Y177" s="267"/>
      <c r="Z177" s="267"/>
    </row>
    <row r="178" spans="2:26" x14ac:dyDescent="0.4">
      <c r="B178" s="267">
        <v>176</v>
      </c>
      <c r="F178" s="267" t="str">
        <f>IF(ISBLANK(Instruments[[#This Row],[Dwg_Base]]),"",Instruments[[#This Row],[Dwg_Base]]+Instruments[[#This Row],[Dwg_Index]])</f>
        <v/>
      </c>
      <c r="H178" s="267" t="str">
        <f>IF(ISBLANK(Instruments[[#This Row],[Dwg_Base]]),"",_xlfn.TEXTJOIN("-",,jobNumber,Instruments[[#This Row],[Dwg_Type]],Instruments[[#This Row],[Dwg_Number]],Instruments[[#This Row],[Dwg_Suffix]]))</f>
        <v/>
      </c>
      <c r="K178" s="267" t="str">
        <f xml:space="preserve"> UPPER(TRIM( MID(Instruments[[#This Row],[Description]],1,22)))</f>
        <v/>
      </c>
      <c r="L178" s="267" t="str">
        <f xml:space="preserve"> UPPER( TRIM( MID(Instruments[[#This Row],[Description]],23,22)))</f>
        <v/>
      </c>
      <c r="M178" s="267" t="str">
        <f>UPPER( TRIM( MID(Instruments[[#This Row],[Description]],45,22)))</f>
        <v/>
      </c>
      <c r="V178" s="267"/>
      <c r="W178" s="267"/>
      <c r="X178" s="267"/>
      <c r="Y178" s="267"/>
      <c r="Z178" s="267"/>
    </row>
    <row r="179" spans="2:26" x14ac:dyDescent="0.4">
      <c r="B179" s="267">
        <v>177</v>
      </c>
      <c r="F179" s="267" t="str">
        <f>IF(ISBLANK(Instruments[[#This Row],[Dwg_Base]]),"",Instruments[[#This Row],[Dwg_Base]]+Instruments[[#This Row],[Dwg_Index]])</f>
        <v/>
      </c>
      <c r="H179" s="267" t="str">
        <f>IF(ISBLANK(Instruments[[#This Row],[Dwg_Base]]),"",_xlfn.TEXTJOIN("-",,jobNumber,Instruments[[#This Row],[Dwg_Type]],Instruments[[#This Row],[Dwg_Number]],Instruments[[#This Row],[Dwg_Suffix]]))</f>
        <v/>
      </c>
      <c r="K179" s="267" t="str">
        <f xml:space="preserve"> UPPER(TRIM( MID(Instruments[[#This Row],[Description]],1,22)))</f>
        <v/>
      </c>
      <c r="L179" s="267" t="str">
        <f xml:space="preserve"> UPPER( TRIM( MID(Instruments[[#This Row],[Description]],23,22)))</f>
        <v/>
      </c>
      <c r="M179" s="267" t="str">
        <f>UPPER( TRIM( MID(Instruments[[#This Row],[Description]],45,22)))</f>
        <v/>
      </c>
      <c r="V179" s="267"/>
      <c r="W179" s="267"/>
      <c r="X179" s="267"/>
      <c r="Y179" s="267"/>
      <c r="Z179" s="267"/>
    </row>
    <row r="180" spans="2:26" x14ac:dyDescent="0.4">
      <c r="B180" s="267">
        <v>178</v>
      </c>
      <c r="F180" s="267" t="str">
        <f>IF(ISBLANK(Instruments[[#This Row],[Dwg_Base]]),"",Instruments[[#This Row],[Dwg_Base]]+Instruments[[#This Row],[Dwg_Index]])</f>
        <v/>
      </c>
      <c r="H180" s="267" t="str">
        <f>IF(ISBLANK(Instruments[[#This Row],[Dwg_Base]]),"",_xlfn.TEXTJOIN("-",,jobNumber,Instruments[[#This Row],[Dwg_Type]],Instruments[[#This Row],[Dwg_Number]],Instruments[[#This Row],[Dwg_Suffix]]))</f>
        <v/>
      </c>
      <c r="K180" s="267" t="str">
        <f xml:space="preserve"> UPPER(TRIM( MID(Instruments[[#This Row],[Description]],1,22)))</f>
        <v/>
      </c>
      <c r="L180" s="267" t="str">
        <f xml:space="preserve"> UPPER( TRIM( MID(Instruments[[#This Row],[Description]],23,22)))</f>
        <v/>
      </c>
      <c r="M180" s="267" t="str">
        <f>UPPER( TRIM( MID(Instruments[[#This Row],[Description]],45,22)))</f>
        <v/>
      </c>
      <c r="V180" s="267"/>
      <c r="W180" s="267"/>
      <c r="X180" s="267"/>
      <c r="Y180" s="267"/>
      <c r="Z180" s="267"/>
    </row>
    <row r="181" spans="2:26" x14ac:dyDescent="0.4">
      <c r="B181" s="267">
        <v>179</v>
      </c>
      <c r="F181" s="267" t="str">
        <f>IF(ISBLANK(Instruments[[#This Row],[Dwg_Base]]),"",Instruments[[#This Row],[Dwg_Base]]+Instruments[[#This Row],[Dwg_Index]])</f>
        <v/>
      </c>
      <c r="H181" s="267" t="str">
        <f>IF(ISBLANK(Instruments[[#This Row],[Dwg_Base]]),"",_xlfn.TEXTJOIN("-",,jobNumber,Instruments[[#This Row],[Dwg_Type]],Instruments[[#This Row],[Dwg_Number]],Instruments[[#This Row],[Dwg_Suffix]]))</f>
        <v/>
      </c>
      <c r="K181" s="267" t="str">
        <f xml:space="preserve"> UPPER(TRIM( MID(Instruments[[#This Row],[Description]],1,22)))</f>
        <v/>
      </c>
      <c r="L181" s="267" t="str">
        <f xml:space="preserve"> UPPER( TRIM( MID(Instruments[[#This Row],[Description]],23,22)))</f>
        <v/>
      </c>
      <c r="M181" s="267" t="str">
        <f>UPPER( TRIM( MID(Instruments[[#This Row],[Description]],45,22)))</f>
        <v/>
      </c>
      <c r="V181" s="267"/>
      <c r="W181" s="267"/>
      <c r="X181" s="267"/>
      <c r="Y181" s="267"/>
      <c r="Z181" s="267"/>
    </row>
    <row r="182" spans="2:26" x14ac:dyDescent="0.4">
      <c r="B182" s="267">
        <v>180</v>
      </c>
      <c r="F182" s="267" t="str">
        <f>IF(ISBLANK(Instruments[[#This Row],[Dwg_Base]]),"",Instruments[[#This Row],[Dwg_Base]]+Instruments[[#This Row],[Dwg_Index]])</f>
        <v/>
      </c>
      <c r="H182" s="267" t="str">
        <f>IF(ISBLANK(Instruments[[#This Row],[Dwg_Base]]),"",_xlfn.TEXTJOIN("-",,jobNumber,Instruments[[#This Row],[Dwg_Type]],Instruments[[#This Row],[Dwg_Number]],Instruments[[#This Row],[Dwg_Suffix]]))</f>
        <v/>
      </c>
      <c r="K182" s="267" t="str">
        <f xml:space="preserve"> UPPER(TRIM( MID(Instruments[[#This Row],[Description]],1,22)))</f>
        <v/>
      </c>
      <c r="L182" s="267" t="str">
        <f xml:space="preserve"> UPPER( TRIM( MID(Instruments[[#This Row],[Description]],23,22)))</f>
        <v/>
      </c>
      <c r="M182" s="267" t="str">
        <f>UPPER( TRIM( MID(Instruments[[#This Row],[Description]],45,22)))</f>
        <v/>
      </c>
      <c r="V182" s="267"/>
      <c r="W182" s="267"/>
      <c r="X182" s="267"/>
      <c r="Y182" s="267"/>
      <c r="Z182" s="267"/>
    </row>
    <row r="183" spans="2:26" x14ac:dyDescent="0.4">
      <c r="B183" s="267">
        <v>181</v>
      </c>
      <c r="F183" s="267" t="str">
        <f>IF(ISBLANK(Instruments[[#This Row],[Dwg_Base]]),"",Instruments[[#This Row],[Dwg_Base]]+Instruments[[#This Row],[Dwg_Index]])</f>
        <v/>
      </c>
      <c r="H183" s="267" t="str">
        <f>IF(ISBLANK(Instruments[[#This Row],[Dwg_Base]]),"",_xlfn.TEXTJOIN("-",,jobNumber,Instruments[[#This Row],[Dwg_Type]],Instruments[[#This Row],[Dwg_Number]],Instruments[[#This Row],[Dwg_Suffix]]))</f>
        <v/>
      </c>
      <c r="K183" s="267" t="str">
        <f xml:space="preserve"> UPPER(TRIM( MID(Instruments[[#This Row],[Description]],1,22)))</f>
        <v/>
      </c>
      <c r="L183" s="267" t="str">
        <f xml:space="preserve"> UPPER( TRIM( MID(Instruments[[#This Row],[Description]],23,22)))</f>
        <v/>
      </c>
      <c r="M183" s="267" t="str">
        <f>UPPER( TRIM( MID(Instruments[[#This Row],[Description]],45,22)))</f>
        <v/>
      </c>
      <c r="V183" s="267"/>
      <c r="W183" s="267"/>
      <c r="X183" s="267"/>
      <c r="Y183" s="267"/>
      <c r="Z183" s="267"/>
    </row>
    <row r="184" spans="2:26" x14ac:dyDescent="0.4">
      <c r="B184" s="267">
        <v>182</v>
      </c>
      <c r="F184" s="267" t="str">
        <f>IF(ISBLANK(Instruments[[#This Row],[Dwg_Base]]),"",Instruments[[#This Row],[Dwg_Base]]+Instruments[[#This Row],[Dwg_Index]])</f>
        <v/>
      </c>
      <c r="H184" s="267" t="str">
        <f>IF(ISBLANK(Instruments[[#This Row],[Dwg_Base]]),"",_xlfn.TEXTJOIN("-",,jobNumber,Instruments[[#This Row],[Dwg_Type]],Instruments[[#This Row],[Dwg_Number]],Instruments[[#This Row],[Dwg_Suffix]]))</f>
        <v/>
      </c>
      <c r="K184" s="267" t="str">
        <f xml:space="preserve"> UPPER(TRIM( MID(Instruments[[#This Row],[Description]],1,22)))</f>
        <v/>
      </c>
      <c r="L184" s="267" t="str">
        <f xml:space="preserve"> UPPER( TRIM( MID(Instruments[[#This Row],[Description]],23,22)))</f>
        <v/>
      </c>
      <c r="M184" s="267" t="str">
        <f>UPPER( TRIM( MID(Instruments[[#This Row],[Description]],45,22)))</f>
        <v/>
      </c>
      <c r="V184" s="267"/>
      <c r="W184" s="267"/>
      <c r="X184" s="267"/>
      <c r="Y184" s="267"/>
      <c r="Z184" s="267"/>
    </row>
    <row r="185" spans="2:26" x14ac:dyDescent="0.4">
      <c r="B185" s="267">
        <v>183</v>
      </c>
      <c r="F185" s="267" t="str">
        <f>IF(ISBLANK(Instruments[[#This Row],[Dwg_Base]]),"",Instruments[[#This Row],[Dwg_Base]]+Instruments[[#This Row],[Dwg_Index]])</f>
        <v/>
      </c>
      <c r="H185" s="267" t="str">
        <f>IF(ISBLANK(Instruments[[#This Row],[Dwg_Base]]),"",_xlfn.TEXTJOIN("-",,jobNumber,Instruments[[#This Row],[Dwg_Type]],Instruments[[#This Row],[Dwg_Number]],Instruments[[#This Row],[Dwg_Suffix]]))</f>
        <v/>
      </c>
      <c r="K185" s="267" t="str">
        <f xml:space="preserve"> UPPER(TRIM( MID(Instruments[[#This Row],[Description]],1,22)))</f>
        <v/>
      </c>
      <c r="L185" s="267" t="str">
        <f xml:space="preserve"> UPPER( TRIM( MID(Instruments[[#This Row],[Description]],23,22)))</f>
        <v/>
      </c>
      <c r="M185" s="267" t="str">
        <f>UPPER( TRIM( MID(Instruments[[#This Row],[Description]],45,22)))</f>
        <v/>
      </c>
      <c r="V185" s="267"/>
      <c r="W185" s="267"/>
      <c r="X185" s="267"/>
      <c r="Y185" s="267"/>
      <c r="Z185" s="267"/>
    </row>
    <row r="186" spans="2:26" x14ac:dyDescent="0.4">
      <c r="B186" s="267">
        <v>184</v>
      </c>
      <c r="F186" s="267" t="str">
        <f>IF(ISBLANK(Instruments[[#This Row],[Dwg_Base]]),"",Instruments[[#This Row],[Dwg_Base]]+Instruments[[#This Row],[Dwg_Index]])</f>
        <v/>
      </c>
      <c r="H186" s="267" t="str">
        <f>IF(ISBLANK(Instruments[[#This Row],[Dwg_Base]]),"",_xlfn.TEXTJOIN("-",,jobNumber,Instruments[[#This Row],[Dwg_Type]],Instruments[[#This Row],[Dwg_Number]],Instruments[[#This Row],[Dwg_Suffix]]))</f>
        <v/>
      </c>
      <c r="K186" s="267" t="str">
        <f xml:space="preserve"> UPPER(TRIM( MID(Instruments[[#This Row],[Description]],1,22)))</f>
        <v/>
      </c>
      <c r="L186" s="267" t="str">
        <f xml:space="preserve"> UPPER( TRIM( MID(Instruments[[#This Row],[Description]],23,22)))</f>
        <v/>
      </c>
      <c r="M186" s="267" t="str">
        <f>UPPER( TRIM( MID(Instruments[[#This Row],[Description]],45,22)))</f>
        <v/>
      </c>
      <c r="V186" s="267"/>
      <c r="W186" s="267"/>
      <c r="X186" s="267"/>
      <c r="Y186" s="267"/>
      <c r="Z186" s="267"/>
    </row>
    <row r="187" spans="2:26" x14ac:dyDescent="0.4">
      <c r="B187" s="267">
        <v>185</v>
      </c>
      <c r="F187" s="267" t="str">
        <f>IF(ISBLANK(Instruments[[#This Row],[Dwg_Base]]),"",Instruments[[#This Row],[Dwg_Base]]+Instruments[[#This Row],[Dwg_Index]])</f>
        <v/>
      </c>
      <c r="H187" s="267" t="str">
        <f>IF(ISBLANK(Instruments[[#This Row],[Dwg_Base]]),"",_xlfn.TEXTJOIN("-",,jobNumber,Instruments[[#This Row],[Dwg_Type]],Instruments[[#This Row],[Dwg_Number]],Instruments[[#This Row],[Dwg_Suffix]]))</f>
        <v/>
      </c>
      <c r="K187" s="267" t="str">
        <f xml:space="preserve"> UPPER(TRIM( MID(Instruments[[#This Row],[Description]],1,22)))</f>
        <v/>
      </c>
      <c r="L187" s="267" t="str">
        <f xml:space="preserve"> UPPER( TRIM( MID(Instruments[[#This Row],[Description]],23,22)))</f>
        <v/>
      </c>
      <c r="M187" s="267" t="str">
        <f>UPPER( TRIM( MID(Instruments[[#This Row],[Description]],45,22)))</f>
        <v/>
      </c>
      <c r="V187" s="267"/>
      <c r="W187" s="267"/>
      <c r="X187" s="267"/>
      <c r="Y187" s="267"/>
      <c r="Z187" s="267"/>
    </row>
    <row r="188" spans="2:26" x14ac:dyDescent="0.4">
      <c r="B188" s="267">
        <v>186</v>
      </c>
      <c r="F188" s="267" t="str">
        <f>IF(ISBLANK(Instruments[[#This Row],[Dwg_Base]]),"",Instruments[[#This Row],[Dwg_Base]]+Instruments[[#This Row],[Dwg_Index]])</f>
        <v/>
      </c>
      <c r="H188" s="267" t="str">
        <f>IF(ISBLANK(Instruments[[#This Row],[Dwg_Base]]),"",_xlfn.TEXTJOIN("-",,jobNumber,Instruments[[#This Row],[Dwg_Type]],Instruments[[#This Row],[Dwg_Number]],Instruments[[#This Row],[Dwg_Suffix]]))</f>
        <v/>
      </c>
      <c r="K188" s="267" t="str">
        <f xml:space="preserve"> UPPER(TRIM( MID(Instruments[[#This Row],[Description]],1,22)))</f>
        <v/>
      </c>
      <c r="L188" s="267" t="str">
        <f xml:space="preserve"> UPPER( TRIM( MID(Instruments[[#This Row],[Description]],23,22)))</f>
        <v/>
      </c>
      <c r="M188" s="267" t="str">
        <f>UPPER( TRIM( MID(Instruments[[#This Row],[Description]],45,22)))</f>
        <v/>
      </c>
      <c r="V188" s="267"/>
      <c r="W188" s="267"/>
      <c r="X188" s="267"/>
      <c r="Y188" s="267"/>
      <c r="Z188" s="267"/>
    </row>
    <row r="189" spans="2:26" x14ac:dyDescent="0.4">
      <c r="B189" s="267">
        <v>187</v>
      </c>
      <c r="F189" s="267" t="str">
        <f>IF(ISBLANK(Instruments[[#This Row],[Dwg_Base]]),"",Instruments[[#This Row],[Dwg_Base]]+Instruments[[#This Row],[Dwg_Index]])</f>
        <v/>
      </c>
      <c r="H189" s="267" t="str">
        <f>IF(ISBLANK(Instruments[[#This Row],[Dwg_Base]]),"",_xlfn.TEXTJOIN("-",,jobNumber,Instruments[[#This Row],[Dwg_Type]],Instruments[[#This Row],[Dwg_Number]],Instruments[[#This Row],[Dwg_Suffix]]))</f>
        <v/>
      </c>
      <c r="K189" s="267" t="str">
        <f xml:space="preserve"> UPPER(TRIM( MID(Instruments[[#This Row],[Description]],1,22)))</f>
        <v/>
      </c>
      <c r="L189" s="267" t="str">
        <f xml:space="preserve"> UPPER( TRIM( MID(Instruments[[#This Row],[Description]],23,22)))</f>
        <v/>
      </c>
      <c r="M189" s="267" t="str">
        <f>UPPER( TRIM( MID(Instruments[[#This Row],[Description]],45,22)))</f>
        <v/>
      </c>
      <c r="V189" s="267"/>
      <c r="W189" s="267"/>
      <c r="X189" s="267"/>
      <c r="Y189" s="267"/>
      <c r="Z189" s="267"/>
    </row>
    <row r="190" spans="2:26" x14ac:dyDescent="0.4">
      <c r="B190" s="267">
        <v>188</v>
      </c>
      <c r="F190" s="267" t="str">
        <f>IF(ISBLANK(Instruments[[#This Row],[Dwg_Base]]),"",Instruments[[#This Row],[Dwg_Base]]+Instruments[[#This Row],[Dwg_Index]])</f>
        <v/>
      </c>
      <c r="H190" s="267" t="str">
        <f>IF(ISBLANK(Instruments[[#This Row],[Dwg_Base]]),"",_xlfn.TEXTJOIN("-",,jobNumber,Instruments[[#This Row],[Dwg_Type]],Instruments[[#This Row],[Dwg_Number]],Instruments[[#This Row],[Dwg_Suffix]]))</f>
        <v/>
      </c>
      <c r="K190" s="267" t="str">
        <f xml:space="preserve"> UPPER(TRIM( MID(Instruments[[#This Row],[Description]],1,22)))</f>
        <v/>
      </c>
      <c r="L190" s="267" t="str">
        <f xml:space="preserve"> UPPER( TRIM( MID(Instruments[[#This Row],[Description]],23,22)))</f>
        <v/>
      </c>
      <c r="M190" s="267" t="str">
        <f>UPPER( TRIM( MID(Instruments[[#This Row],[Description]],45,22)))</f>
        <v/>
      </c>
      <c r="V190" s="267"/>
      <c r="W190" s="267"/>
      <c r="X190" s="267"/>
      <c r="Y190" s="267"/>
      <c r="Z190" s="267"/>
    </row>
    <row r="191" spans="2:26" x14ac:dyDescent="0.4">
      <c r="B191" s="267">
        <v>189</v>
      </c>
      <c r="F191" s="267" t="str">
        <f>IF(ISBLANK(Instruments[[#This Row],[Dwg_Base]]),"",Instruments[[#This Row],[Dwg_Base]]+Instruments[[#This Row],[Dwg_Index]])</f>
        <v/>
      </c>
      <c r="H191" s="267" t="str">
        <f>IF(ISBLANK(Instruments[[#This Row],[Dwg_Base]]),"",_xlfn.TEXTJOIN("-",,jobNumber,Instruments[[#This Row],[Dwg_Type]],Instruments[[#This Row],[Dwg_Number]],Instruments[[#This Row],[Dwg_Suffix]]))</f>
        <v/>
      </c>
      <c r="K191" s="267" t="str">
        <f xml:space="preserve"> UPPER(TRIM( MID(Instruments[[#This Row],[Description]],1,22)))</f>
        <v/>
      </c>
      <c r="L191" s="267" t="str">
        <f xml:space="preserve"> UPPER( TRIM( MID(Instruments[[#This Row],[Description]],23,22)))</f>
        <v/>
      </c>
      <c r="M191" s="267" t="str">
        <f>UPPER( TRIM( MID(Instruments[[#This Row],[Description]],45,22)))</f>
        <v/>
      </c>
      <c r="V191" s="267"/>
      <c r="W191" s="267"/>
      <c r="X191" s="267"/>
      <c r="Y191" s="267"/>
      <c r="Z191" s="267"/>
    </row>
    <row r="192" spans="2:26" x14ac:dyDescent="0.4">
      <c r="B192" s="267">
        <v>190</v>
      </c>
      <c r="F192" s="267" t="str">
        <f>IF(ISBLANK(Instruments[[#This Row],[Dwg_Base]]),"",Instruments[[#This Row],[Dwg_Base]]+Instruments[[#This Row],[Dwg_Index]])</f>
        <v/>
      </c>
      <c r="H192" s="267" t="str">
        <f>IF(ISBLANK(Instruments[[#This Row],[Dwg_Base]]),"",_xlfn.TEXTJOIN("-",,jobNumber,Instruments[[#This Row],[Dwg_Type]],Instruments[[#This Row],[Dwg_Number]],Instruments[[#This Row],[Dwg_Suffix]]))</f>
        <v/>
      </c>
      <c r="K192" s="267" t="str">
        <f xml:space="preserve"> UPPER(TRIM( MID(Instruments[[#This Row],[Description]],1,22)))</f>
        <v/>
      </c>
      <c r="L192" s="267" t="str">
        <f xml:space="preserve"> UPPER( TRIM( MID(Instruments[[#This Row],[Description]],23,22)))</f>
        <v/>
      </c>
      <c r="M192" s="267" t="str">
        <f>UPPER( TRIM( MID(Instruments[[#This Row],[Description]],45,22)))</f>
        <v/>
      </c>
      <c r="V192" s="267"/>
      <c r="W192" s="267"/>
      <c r="X192" s="267"/>
      <c r="Y192" s="267"/>
      <c r="Z192" s="267"/>
    </row>
    <row r="193" spans="2:26" x14ac:dyDescent="0.4">
      <c r="B193" s="267">
        <v>191</v>
      </c>
      <c r="F193" s="267" t="str">
        <f>IF(ISBLANK(Instruments[[#This Row],[Dwg_Base]]),"",Instruments[[#This Row],[Dwg_Base]]+Instruments[[#This Row],[Dwg_Index]])</f>
        <v/>
      </c>
      <c r="H193" s="267" t="str">
        <f>IF(ISBLANK(Instruments[[#This Row],[Dwg_Base]]),"",_xlfn.TEXTJOIN("-",,jobNumber,Instruments[[#This Row],[Dwg_Type]],Instruments[[#This Row],[Dwg_Number]],Instruments[[#This Row],[Dwg_Suffix]]))</f>
        <v/>
      </c>
      <c r="K193" s="267" t="str">
        <f xml:space="preserve"> UPPER(TRIM( MID(Instruments[[#This Row],[Description]],1,22)))</f>
        <v/>
      </c>
      <c r="L193" s="267" t="str">
        <f xml:space="preserve"> UPPER( TRIM( MID(Instruments[[#This Row],[Description]],23,22)))</f>
        <v/>
      </c>
      <c r="M193" s="267" t="str">
        <f>UPPER( TRIM( MID(Instruments[[#This Row],[Description]],45,22)))</f>
        <v/>
      </c>
      <c r="V193" s="267"/>
      <c r="W193" s="267"/>
      <c r="X193" s="267"/>
      <c r="Y193" s="267"/>
      <c r="Z193" s="267"/>
    </row>
    <row r="194" spans="2:26" x14ac:dyDescent="0.4">
      <c r="B194" s="267">
        <v>192</v>
      </c>
      <c r="F194" s="267" t="str">
        <f>IF(ISBLANK(Instruments[[#This Row],[Dwg_Base]]),"",Instruments[[#This Row],[Dwg_Base]]+Instruments[[#This Row],[Dwg_Index]])</f>
        <v/>
      </c>
      <c r="H194" s="267" t="str">
        <f>IF(ISBLANK(Instruments[[#This Row],[Dwg_Base]]),"",_xlfn.TEXTJOIN("-",,jobNumber,Instruments[[#This Row],[Dwg_Type]],Instruments[[#This Row],[Dwg_Number]],Instruments[[#This Row],[Dwg_Suffix]]))</f>
        <v/>
      </c>
      <c r="K194" s="267" t="str">
        <f xml:space="preserve"> UPPER(TRIM( MID(Instruments[[#This Row],[Description]],1,22)))</f>
        <v/>
      </c>
      <c r="L194" s="267" t="str">
        <f xml:space="preserve"> UPPER( TRIM( MID(Instruments[[#This Row],[Description]],23,22)))</f>
        <v/>
      </c>
      <c r="M194" s="267" t="str">
        <f>UPPER( TRIM( MID(Instruments[[#This Row],[Description]],45,22)))</f>
        <v/>
      </c>
      <c r="V194" s="267"/>
      <c r="W194" s="267"/>
      <c r="X194" s="267"/>
      <c r="Y194" s="267"/>
      <c r="Z194" s="267"/>
    </row>
    <row r="195" spans="2:26" x14ac:dyDescent="0.4">
      <c r="B195" s="267">
        <v>193</v>
      </c>
      <c r="F195" s="267" t="str">
        <f>IF(ISBLANK(Instruments[[#This Row],[Dwg_Base]]),"",Instruments[[#This Row],[Dwg_Base]]+Instruments[[#This Row],[Dwg_Index]])</f>
        <v/>
      </c>
      <c r="H195" s="267" t="str">
        <f>IF(ISBLANK(Instruments[[#This Row],[Dwg_Base]]),"",_xlfn.TEXTJOIN("-",,jobNumber,Instruments[[#This Row],[Dwg_Type]],Instruments[[#This Row],[Dwg_Number]],Instruments[[#This Row],[Dwg_Suffix]]))</f>
        <v/>
      </c>
      <c r="K195" s="267" t="str">
        <f xml:space="preserve"> UPPER(TRIM( MID(Instruments[[#This Row],[Description]],1,22)))</f>
        <v/>
      </c>
      <c r="L195" s="267" t="str">
        <f xml:space="preserve"> UPPER( TRIM( MID(Instruments[[#This Row],[Description]],23,22)))</f>
        <v/>
      </c>
      <c r="M195" s="267" t="str">
        <f>UPPER( TRIM( MID(Instruments[[#This Row],[Description]],45,22)))</f>
        <v/>
      </c>
      <c r="V195" s="267"/>
      <c r="W195" s="267"/>
      <c r="X195" s="267"/>
      <c r="Y195" s="267"/>
      <c r="Z195" s="267"/>
    </row>
    <row r="196" spans="2:26" x14ac:dyDescent="0.4">
      <c r="B196" s="267">
        <v>194</v>
      </c>
      <c r="F196" s="267" t="str">
        <f>IF(ISBLANK(Instruments[[#This Row],[Dwg_Base]]),"",Instruments[[#This Row],[Dwg_Base]]+Instruments[[#This Row],[Dwg_Index]])</f>
        <v/>
      </c>
      <c r="H196" s="267" t="str">
        <f>IF(ISBLANK(Instruments[[#This Row],[Dwg_Base]]),"",_xlfn.TEXTJOIN("-",,jobNumber,Instruments[[#This Row],[Dwg_Type]],Instruments[[#This Row],[Dwg_Number]],Instruments[[#This Row],[Dwg_Suffix]]))</f>
        <v/>
      </c>
      <c r="K196" s="267" t="str">
        <f xml:space="preserve"> UPPER(TRIM( MID(Instruments[[#This Row],[Description]],1,22)))</f>
        <v/>
      </c>
      <c r="L196" s="267" t="str">
        <f xml:space="preserve"> UPPER( TRIM( MID(Instruments[[#This Row],[Description]],23,22)))</f>
        <v/>
      </c>
      <c r="M196" s="267" t="str">
        <f>UPPER( TRIM( MID(Instruments[[#This Row],[Description]],45,22)))</f>
        <v/>
      </c>
      <c r="V196" s="267"/>
      <c r="W196" s="267"/>
      <c r="X196" s="267"/>
      <c r="Y196" s="267"/>
      <c r="Z196" s="267"/>
    </row>
    <row r="197" spans="2:26" x14ac:dyDescent="0.4">
      <c r="B197" s="267">
        <v>195</v>
      </c>
      <c r="F197" s="267" t="str">
        <f>IF(ISBLANK(Instruments[[#This Row],[Dwg_Base]]),"",Instruments[[#This Row],[Dwg_Base]]+Instruments[[#This Row],[Dwg_Index]])</f>
        <v/>
      </c>
      <c r="H197" s="267" t="str">
        <f>IF(ISBLANK(Instruments[[#This Row],[Dwg_Base]]),"",_xlfn.TEXTJOIN("-",,jobNumber,Instruments[[#This Row],[Dwg_Type]],Instruments[[#This Row],[Dwg_Number]],Instruments[[#This Row],[Dwg_Suffix]]))</f>
        <v/>
      </c>
      <c r="K197" s="267" t="str">
        <f xml:space="preserve"> UPPER(TRIM( MID(Instruments[[#This Row],[Description]],1,22)))</f>
        <v/>
      </c>
      <c r="L197" s="267" t="str">
        <f xml:space="preserve"> UPPER( TRIM( MID(Instruments[[#This Row],[Description]],23,22)))</f>
        <v/>
      </c>
      <c r="M197" s="267" t="str">
        <f>UPPER( TRIM( MID(Instruments[[#This Row],[Description]],45,22)))</f>
        <v/>
      </c>
      <c r="V197" s="267"/>
      <c r="W197" s="267"/>
      <c r="X197" s="267"/>
      <c r="Y197" s="267"/>
      <c r="Z197" s="267"/>
    </row>
    <row r="198" spans="2:26" x14ac:dyDescent="0.4">
      <c r="B198" s="267">
        <v>196</v>
      </c>
      <c r="F198" s="267" t="str">
        <f>IF(ISBLANK(Instruments[[#This Row],[Dwg_Base]]),"",Instruments[[#This Row],[Dwg_Base]]+Instruments[[#This Row],[Dwg_Index]])</f>
        <v/>
      </c>
      <c r="H198" s="267" t="str">
        <f>IF(ISBLANK(Instruments[[#This Row],[Dwg_Base]]),"",_xlfn.TEXTJOIN("-",,jobNumber,Instruments[[#This Row],[Dwg_Type]],Instruments[[#This Row],[Dwg_Number]],Instruments[[#This Row],[Dwg_Suffix]]))</f>
        <v/>
      </c>
      <c r="K198" s="267" t="str">
        <f xml:space="preserve"> UPPER(TRIM( MID(Instruments[[#This Row],[Description]],1,22)))</f>
        <v/>
      </c>
      <c r="L198" s="267" t="str">
        <f xml:space="preserve"> UPPER( TRIM( MID(Instruments[[#This Row],[Description]],23,22)))</f>
        <v/>
      </c>
      <c r="M198" s="267" t="str">
        <f>UPPER( TRIM( MID(Instruments[[#This Row],[Description]],45,22)))</f>
        <v/>
      </c>
      <c r="V198" s="267"/>
      <c r="W198" s="267"/>
      <c r="X198" s="267"/>
      <c r="Y198" s="267"/>
      <c r="Z198" s="267"/>
    </row>
    <row r="199" spans="2:26" x14ac:dyDescent="0.4">
      <c r="B199" s="267">
        <v>197</v>
      </c>
      <c r="F199" s="267" t="str">
        <f>IF(ISBLANK(Instruments[[#This Row],[Dwg_Base]]),"",Instruments[[#This Row],[Dwg_Base]]+Instruments[[#This Row],[Dwg_Index]])</f>
        <v/>
      </c>
      <c r="H199" s="267" t="str">
        <f>IF(ISBLANK(Instruments[[#This Row],[Dwg_Base]]),"",_xlfn.TEXTJOIN("-",,jobNumber,Instruments[[#This Row],[Dwg_Type]],Instruments[[#This Row],[Dwg_Number]],Instruments[[#This Row],[Dwg_Suffix]]))</f>
        <v/>
      </c>
      <c r="K199" s="267" t="str">
        <f xml:space="preserve"> UPPER(TRIM( MID(Instruments[[#This Row],[Description]],1,22)))</f>
        <v/>
      </c>
      <c r="L199" s="267" t="str">
        <f xml:space="preserve"> UPPER( TRIM( MID(Instruments[[#This Row],[Description]],23,22)))</f>
        <v/>
      </c>
      <c r="M199" s="267" t="str">
        <f>UPPER( TRIM( MID(Instruments[[#This Row],[Description]],45,22)))</f>
        <v/>
      </c>
      <c r="V199" s="267"/>
      <c r="W199" s="267"/>
      <c r="X199" s="267"/>
      <c r="Y199" s="267"/>
      <c r="Z199" s="267"/>
    </row>
    <row r="200" spans="2:26" x14ac:dyDescent="0.4">
      <c r="B200" s="267">
        <v>198</v>
      </c>
      <c r="F200" s="267" t="str">
        <f>IF(ISBLANK(Instruments[[#This Row],[Dwg_Base]]),"",Instruments[[#This Row],[Dwg_Base]]+Instruments[[#This Row],[Dwg_Index]])</f>
        <v/>
      </c>
      <c r="H200" s="267" t="str">
        <f>IF(ISBLANK(Instruments[[#This Row],[Dwg_Base]]),"",_xlfn.TEXTJOIN("-",,jobNumber,Instruments[[#This Row],[Dwg_Type]],Instruments[[#This Row],[Dwg_Number]],Instruments[[#This Row],[Dwg_Suffix]]))</f>
        <v/>
      </c>
      <c r="K200" s="267" t="str">
        <f xml:space="preserve"> UPPER(TRIM( MID(Instruments[[#This Row],[Description]],1,22)))</f>
        <v/>
      </c>
      <c r="L200" s="267" t="str">
        <f xml:space="preserve"> UPPER( TRIM( MID(Instruments[[#This Row],[Description]],23,22)))</f>
        <v/>
      </c>
      <c r="M200" s="267" t="str">
        <f>UPPER( TRIM( MID(Instruments[[#This Row],[Description]],45,22)))</f>
        <v/>
      </c>
      <c r="V200" s="267"/>
      <c r="W200" s="267"/>
      <c r="X200" s="267"/>
      <c r="Y200" s="267"/>
      <c r="Z200" s="267"/>
    </row>
    <row r="201" spans="2:26" x14ac:dyDescent="0.4">
      <c r="B201" s="267">
        <v>199</v>
      </c>
      <c r="F201" s="267" t="str">
        <f>IF(ISBLANK(Instruments[[#This Row],[Dwg_Base]]),"",Instruments[[#This Row],[Dwg_Base]]+Instruments[[#This Row],[Dwg_Index]])</f>
        <v/>
      </c>
      <c r="H201" s="267" t="str">
        <f>IF(ISBLANK(Instruments[[#This Row],[Dwg_Base]]),"",_xlfn.TEXTJOIN("-",,jobNumber,Instruments[[#This Row],[Dwg_Type]],Instruments[[#This Row],[Dwg_Number]],Instruments[[#This Row],[Dwg_Suffix]]))</f>
        <v/>
      </c>
      <c r="K201" s="267" t="str">
        <f xml:space="preserve"> UPPER(TRIM( MID(Instruments[[#This Row],[Description]],1,22)))</f>
        <v/>
      </c>
      <c r="L201" s="267" t="str">
        <f xml:space="preserve"> UPPER( TRIM( MID(Instruments[[#This Row],[Description]],23,22)))</f>
        <v/>
      </c>
      <c r="M201" s="267" t="str">
        <f>UPPER( TRIM( MID(Instruments[[#This Row],[Description]],45,22)))</f>
        <v/>
      </c>
      <c r="V201" s="267"/>
      <c r="W201" s="267"/>
      <c r="X201" s="267"/>
      <c r="Y201" s="267"/>
      <c r="Z201" s="267"/>
    </row>
    <row r="202" spans="2:26" x14ac:dyDescent="0.4">
      <c r="B202" s="267">
        <v>200</v>
      </c>
      <c r="F202" s="267" t="str">
        <f>IF(ISBLANK(Instruments[[#This Row],[Dwg_Base]]),"",Instruments[[#This Row],[Dwg_Base]]+Instruments[[#This Row],[Dwg_Index]])</f>
        <v/>
      </c>
      <c r="H202" s="267" t="str">
        <f>IF(ISBLANK(Instruments[[#This Row],[Dwg_Base]]),"",_xlfn.TEXTJOIN("-",,jobNumber,Instruments[[#This Row],[Dwg_Type]],Instruments[[#This Row],[Dwg_Number]],Instruments[[#This Row],[Dwg_Suffix]]))</f>
        <v/>
      </c>
      <c r="K202" s="267" t="str">
        <f xml:space="preserve"> UPPER(TRIM( MID(Instruments[[#This Row],[Description]],1,22)))</f>
        <v/>
      </c>
      <c r="L202" s="267" t="str">
        <f xml:space="preserve"> UPPER( TRIM( MID(Instruments[[#This Row],[Description]],23,22)))</f>
        <v/>
      </c>
      <c r="M202" s="267" t="str">
        <f>UPPER( TRIM( MID(Instruments[[#This Row],[Description]],45,22)))</f>
        <v/>
      </c>
      <c r="V202" s="267"/>
      <c r="W202" s="267"/>
      <c r="X202" s="267"/>
      <c r="Y202" s="267"/>
      <c r="Z202" s="267"/>
    </row>
    <row r="203" spans="2:26" x14ac:dyDescent="0.4">
      <c r="B203" s="267">
        <v>201</v>
      </c>
      <c r="F203" s="267" t="str">
        <f>IF(ISBLANK(Instruments[[#This Row],[Dwg_Base]]),"",Instruments[[#This Row],[Dwg_Base]]+Instruments[[#This Row],[Dwg_Index]])</f>
        <v/>
      </c>
      <c r="H203" s="267" t="str">
        <f>IF(ISBLANK(Instruments[[#This Row],[Dwg_Base]]),"",_xlfn.TEXTJOIN("-",,jobNumber,Instruments[[#This Row],[Dwg_Type]],Instruments[[#This Row],[Dwg_Number]],Instruments[[#This Row],[Dwg_Suffix]]))</f>
        <v/>
      </c>
      <c r="K203" s="267" t="str">
        <f xml:space="preserve"> UPPER(TRIM( MID(Instruments[[#This Row],[Description]],1,22)))</f>
        <v/>
      </c>
      <c r="L203" s="267" t="str">
        <f xml:space="preserve"> UPPER( TRIM( MID(Instruments[[#This Row],[Description]],23,22)))</f>
        <v/>
      </c>
      <c r="M203" s="267" t="str">
        <f>UPPER( TRIM( MID(Instruments[[#This Row],[Description]],45,22)))</f>
        <v/>
      </c>
      <c r="V203" s="267"/>
      <c r="W203" s="267"/>
      <c r="X203" s="267"/>
      <c r="Y203" s="267"/>
      <c r="Z203" s="267"/>
    </row>
    <row r="204" spans="2:26" x14ac:dyDescent="0.4">
      <c r="B204" s="267">
        <v>202</v>
      </c>
      <c r="F204" s="267" t="str">
        <f>IF(ISBLANK(Instruments[[#This Row],[Dwg_Base]]),"",Instruments[[#This Row],[Dwg_Base]]+Instruments[[#This Row],[Dwg_Index]])</f>
        <v/>
      </c>
      <c r="H204" s="267" t="str">
        <f>IF(ISBLANK(Instruments[[#This Row],[Dwg_Base]]),"",_xlfn.TEXTJOIN("-",,jobNumber,Instruments[[#This Row],[Dwg_Type]],Instruments[[#This Row],[Dwg_Number]],Instruments[[#This Row],[Dwg_Suffix]]))</f>
        <v/>
      </c>
      <c r="K204" s="267" t="str">
        <f xml:space="preserve"> UPPER(TRIM( MID(Instruments[[#This Row],[Description]],1,22)))</f>
        <v/>
      </c>
      <c r="L204" s="267" t="str">
        <f xml:space="preserve"> UPPER( TRIM( MID(Instruments[[#This Row],[Description]],23,22)))</f>
        <v/>
      </c>
      <c r="M204" s="267" t="str">
        <f>UPPER( TRIM( MID(Instruments[[#This Row],[Description]],45,22)))</f>
        <v/>
      </c>
      <c r="V204" s="267"/>
      <c r="W204" s="267"/>
      <c r="X204" s="267"/>
      <c r="Y204" s="267"/>
      <c r="Z204" s="267"/>
    </row>
    <row r="205" spans="2:26" x14ac:dyDescent="0.4">
      <c r="B205" s="267">
        <v>203</v>
      </c>
      <c r="F205" s="267" t="str">
        <f>IF(ISBLANK(Instruments[[#This Row],[Dwg_Base]]),"",Instruments[[#This Row],[Dwg_Base]]+Instruments[[#This Row],[Dwg_Index]])</f>
        <v/>
      </c>
      <c r="H205" s="267" t="str">
        <f>IF(ISBLANK(Instruments[[#This Row],[Dwg_Base]]),"",_xlfn.TEXTJOIN("-",,jobNumber,Instruments[[#This Row],[Dwg_Type]],Instruments[[#This Row],[Dwg_Number]],Instruments[[#This Row],[Dwg_Suffix]]))</f>
        <v/>
      </c>
      <c r="K205" s="267" t="str">
        <f xml:space="preserve"> UPPER(TRIM( MID(Instruments[[#This Row],[Description]],1,22)))</f>
        <v/>
      </c>
      <c r="L205" s="267" t="str">
        <f xml:space="preserve"> UPPER( TRIM( MID(Instruments[[#This Row],[Description]],23,22)))</f>
        <v/>
      </c>
      <c r="M205" s="267" t="str">
        <f>UPPER( TRIM( MID(Instruments[[#This Row],[Description]],45,22)))</f>
        <v/>
      </c>
      <c r="V205" s="267"/>
      <c r="W205" s="267"/>
      <c r="X205" s="267"/>
      <c r="Y205" s="267"/>
      <c r="Z205" s="267"/>
    </row>
    <row r="206" spans="2:26" x14ac:dyDescent="0.4">
      <c r="B206" s="267">
        <v>204</v>
      </c>
      <c r="F206" s="267" t="str">
        <f>IF(ISBLANK(Instruments[[#This Row],[Dwg_Base]]),"",Instruments[[#This Row],[Dwg_Base]]+Instruments[[#This Row],[Dwg_Index]])</f>
        <v/>
      </c>
      <c r="H206" s="267" t="str">
        <f>IF(ISBLANK(Instruments[[#This Row],[Dwg_Base]]),"",_xlfn.TEXTJOIN("-",,jobNumber,Instruments[[#This Row],[Dwg_Type]],Instruments[[#This Row],[Dwg_Number]],Instruments[[#This Row],[Dwg_Suffix]]))</f>
        <v/>
      </c>
      <c r="K206" s="267" t="str">
        <f xml:space="preserve"> UPPER(TRIM( MID(Instruments[[#This Row],[Description]],1,22)))</f>
        <v/>
      </c>
      <c r="L206" s="267" t="str">
        <f xml:space="preserve"> UPPER( TRIM( MID(Instruments[[#This Row],[Description]],23,22)))</f>
        <v/>
      </c>
      <c r="M206" s="267" t="str">
        <f>UPPER( TRIM( MID(Instruments[[#This Row],[Description]],45,22)))</f>
        <v/>
      </c>
      <c r="V206" s="267"/>
      <c r="W206" s="267"/>
      <c r="X206" s="267"/>
      <c r="Y206" s="267"/>
      <c r="Z206" s="267"/>
    </row>
    <row r="207" spans="2:26" x14ac:dyDescent="0.4">
      <c r="B207" s="267">
        <v>205</v>
      </c>
      <c r="F207" s="267" t="str">
        <f>IF(ISBLANK(Instruments[[#This Row],[Dwg_Base]]),"",Instruments[[#This Row],[Dwg_Base]]+Instruments[[#This Row],[Dwg_Index]])</f>
        <v/>
      </c>
      <c r="H207" s="267" t="str">
        <f>IF(ISBLANK(Instruments[[#This Row],[Dwg_Base]]),"",_xlfn.TEXTJOIN("-",,jobNumber,Instruments[[#This Row],[Dwg_Type]],Instruments[[#This Row],[Dwg_Number]],Instruments[[#This Row],[Dwg_Suffix]]))</f>
        <v/>
      </c>
      <c r="K207" s="267" t="str">
        <f xml:space="preserve"> UPPER(TRIM( MID(Instruments[[#This Row],[Description]],1,22)))</f>
        <v/>
      </c>
      <c r="L207" s="267" t="str">
        <f xml:space="preserve"> UPPER( TRIM( MID(Instruments[[#This Row],[Description]],23,22)))</f>
        <v/>
      </c>
      <c r="M207" s="267" t="str">
        <f>UPPER( TRIM( MID(Instruments[[#This Row],[Description]],45,22)))</f>
        <v/>
      </c>
      <c r="V207" s="267"/>
      <c r="W207" s="267"/>
      <c r="X207" s="267"/>
      <c r="Y207" s="267"/>
      <c r="Z207" s="267"/>
    </row>
    <row r="208" spans="2:26" x14ac:dyDescent="0.4">
      <c r="B208" s="267">
        <v>206</v>
      </c>
      <c r="F208" s="267" t="str">
        <f>IF(ISBLANK(Instruments[[#This Row],[Dwg_Base]]),"",Instruments[[#This Row],[Dwg_Base]]+Instruments[[#This Row],[Dwg_Index]])</f>
        <v/>
      </c>
      <c r="H208" s="267" t="str">
        <f>IF(ISBLANK(Instruments[[#This Row],[Dwg_Base]]),"",_xlfn.TEXTJOIN("-",,jobNumber,Instruments[[#This Row],[Dwg_Type]],Instruments[[#This Row],[Dwg_Number]],Instruments[[#This Row],[Dwg_Suffix]]))</f>
        <v/>
      </c>
      <c r="K208" s="267" t="str">
        <f xml:space="preserve"> UPPER(TRIM( MID(Instruments[[#This Row],[Description]],1,22)))</f>
        <v/>
      </c>
      <c r="L208" s="267" t="str">
        <f xml:space="preserve"> UPPER( TRIM( MID(Instruments[[#This Row],[Description]],23,22)))</f>
        <v/>
      </c>
      <c r="M208" s="267" t="str">
        <f>UPPER( TRIM( MID(Instruments[[#This Row],[Description]],45,22)))</f>
        <v/>
      </c>
      <c r="V208" s="267"/>
      <c r="W208" s="267"/>
      <c r="X208" s="267"/>
      <c r="Y208" s="267"/>
      <c r="Z208" s="267"/>
    </row>
    <row r="209" spans="2:26" x14ac:dyDescent="0.4">
      <c r="B209" s="267">
        <v>207</v>
      </c>
      <c r="F209" s="267" t="str">
        <f>IF(ISBLANK(Instruments[[#This Row],[Dwg_Base]]),"",Instruments[[#This Row],[Dwg_Base]]+Instruments[[#This Row],[Dwg_Index]])</f>
        <v/>
      </c>
      <c r="H209" s="267" t="str">
        <f>IF(ISBLANK(Instruments[[#This Row],[Dwg_Base]]),"",_xlfn.TEXTJOIN("-",,jobNumber,Instruments[[#This Row],[Dwg_Type]],Instruments[[#This Row],[Dwg_Number]],Instruments[[#This Row],[Dwg_Suffix]]))</f>
        <v/>
      </c>
      <c r="K209" s="267" t="str">
        <f xml:space="preserve"> UPPER(TRIM( MID(Instruments[[#This Row],[Description]],1,22)))</f>
        <v/>
      </c>
      <c r="L209" s="267" t="str">
        <f xml:space="preserve"> UPPER( TRIM( MID(Instruments[[#This Row],[Description]],23,22)))</f>
        <v/>
      </c>
      <c r="M209" s="267" t="str">
        <f>UPPER( TRIM( MID(Instruments[[#This Row],[Description]],45,22)))</f>
        <v/>
      </c>
      <c r="V209" s="267"/>
      <c r="W209" s="267"/>
      <c r="X209" s="267"/>
      <c r="Y209" s="267"/>
      <c r="Z209" s="267"/>
    </row>
    <row r="210" spans="2:26" x14ac:dyDescent="0.4">
      <c r="B210" s="267">
        <v>208</v>
      </c>
      <c r="F210" s="267" t="str">
        <f>IF(ISBLANK(Instruments[[#This Row],[Dwg_Base]]),"",Instruments[[#This Row],[Dwg_Base]]+Instruments[[#This Row],[Dwg_Index]])</f>
        <v/>
      </c>
      <c r="H210" s="267" t="str">
        <f>IF(ISBLANK(Instruments[[#This Row],[Dwg_Base]]),"",_xlfn.TEXTJOIN("-",,jobNumber,Instruments[[#This Row],[Dwg_Type]],Instruments[[#This Row],[Dwg_Number]],Instruments[[#This Row],[Dwg_Suffix]]))</f>
        <v/>
      </c>
      <c r="K210" s="267" t="str">
        <f xml:space="preserve"> UPPER(TRIM( MID(Instruments[[#This Row],[Description]],1,22)))</f>
        <v/>
      </c>
      <c r="L210" s="267" t="str">
        <f xml:space="preserve"> UPPER( TRIM( MID(Instruments[[#This Row],[Description]],23,22)))</f>
        <v/>
      </c>
      <c r="M210" s="267" t="str">
        <f>UPPER( TRIM( MID(Instruments[[#This Row],[Description]],45,22)))</f>
        <v/>
      </c>
      <c r="V210" s="267"/>
      <c r="W210" s="267"/>
      <c r="X210" s="267"/>
      <c r="Y210" s="267"/>
      <c r="Z210" s="267"/>
    </row>
    <row r="211" spans="2:26" x14ac:dyDescent="0.4">
      <c r="B211" s="267">
        <v>209</v>
      </c>
      <c r="F211" s="267" t="str">
        <f>IF(ISBLANK(Instruments[[#This Row],[Dwg_Base]]),"",Instruments[[#This Row],[Dwg_Base]]+Instruments[[#This Row],[Dwg_Index]])</f>
        <v/>
      </c>
      <c r="H211" s="267" t="str">
        <f>IF(ISBLANK(Instruments[[#This Row],[Dwg_Base]]),"",_xlfn.TEXTJOIN("-",,jobNumber,Instruments[[#This Row],[Dwg_Type]],Instruments[[#This Row],[Dwg_Number]],Instruments[[#This Row],[Dwg_Suffix]]))</f>
        <v/>
      </c>
      <c r="K211" s="267" t="str">
        <f xml:space="preserve"> UPPER(TRIM( MID(Instruments[[#This Row],[Description]],1,22)))</f>
        <v/>
      </c>
      <c r="L211" s="267" t="str">
        <f xml:space="preserve"> UPPER( TRIM( MID(Instruments[[#This Row],[Description]],23,22)))</f>
        <v/>
      </c>
      <c r="M211" s="267" t="str">
        <f>UPPER( TRIM( MID(Instruments[[#This Row],[Description]],45,22)))</f>
        <v/>
      </c>
      <c r="V211" s="267"/>
      <c r="W211" s="267"/>
      <c r="X211" s="267"/>
      <c r="Y211" s="267"/>
      <c r="Z211" s="267"/>
    </row>
    <row r="212" spans="2:26" x14ac:dyDescent="0.4">
      <c r="B212" s="267">
        <v>210</v>
      </c>
      <c r="F212" s="267" t="str">
        <f>IF(ISBLANK(Instruments[[#This Row],[Dwg_Base]]),"",Instruments[[#This Row],[Dwg_Base]]+Instruments[[#This Row],[Dwg_Index]])</f>
        <v/>
      </c>
      <c r="H212" s="267" t="str">
        <f>IF(ISBLANK(Instruments[[#This Row],[Dwg_Base]]),"",_xlfn.TEXTJOIN("-",,jobNumber,Instruments[[#This Row],[Dwg_Type]],Instruments[[#This Row],[Dwg_Number]],Instruments[[#This Row],[Dwg_Suffix]]))</f>
        <v/>
      </c>
      <c r="K212" s="267" t="str">
        <f xml:space="preserve"> UPPER(TRIM( MID(Instruments[[#This Row],[Description]],1,22)))</f>
        <v/>
      </c>
      <c r="L212" s="267" t="str">
        <f xml:space="preserve"> UPPER( TRIM( MID(Instruments[[#This Row],[Description]],23,22)))</f>
        <v/>
      </c>
      <c r="M212" s="267" t="str">
        <f>UPPER( TRIM( MID(Instruments[[#This Row],[Description]],45,22)))</f>
        <v/>
      </c>
      <c r="V212" s="267"/>
      <c r="W212" s="267"/>
      <c r="X212" s="267"/>
      <c r="Y212" s="267"/>
      <c r="Z212" s="267"/>
    </row>
    <row r="213" spans="2:26" x14ac:dyDescent="0.4">
      <c r="B213" s="267">
        <v>211</v>
      </c>
      <c r="F213" s="267" t="str">
        <f>IF(ISBLANK(Instruments[[#This Row],[Dwg_Base]]),"",Instruments[[#This Row],[Dwg_Base]]+Instruments[[#This Row],[Dwg_Index]])</f>
        <v/>
      </c>
      <c r="H213" s="267" t="str">
        <f>IF(ISBLANK(Instruments[[#This Row],[Dwg_Base]]),"",_xlfn.TEXTJOIN("-",,jobNumber,Instruments[[#This Row],[Dwg_Type]],Instruments[[#This Row],[Dwg_Number]],Instruments[[#This Row],[Dwg_Suffix]]))</f>
        <v/>
      </c>
      <c r="K213" s="267" t="str">
        <f xml:space="preserve"> UPPER(TRIM( MID(Instruments[[#This Row],[Description]],1,22)))</f>
        <v/>
      </c>
      <c r="L213" s="267" t="str">
        <f xml:space="preserve"> UPPER( TRIM( MID(Instruments[[#This Row],[Description]],23,22)))</f>
        <v/>
      </c>
      <c r="M213" s="267" t="str">
        <f>UPPER( TRIM( MID(Instruments[[#This Row],[Description]],45,22)))</f>
        <v/>
      </c>
      <c r="V213" s="267"/>
      <c r="W213" s="267"/>
      <c r="X213" s="267"/>
      <c r="Y213" s="267"/>
      <c r="Z213" s="267"/>
    </row>
    <row r="214" spans="2:26" x14ac:dyDescent="0.4">
      <c r="B214" s="267">
        <v>212</v>
      </c>
      <c r="F214" s="267" t="str">
        <f>IF(ISBLANK(Instruments[[#This Row],[Dwg_Base]]),"",Instruments[[#This Row],[Dwg_Base]]+Instruments[[#This Row],[Dwg_Index]])</f>
        <v/>
      </c>
      <c r="H214" s="267" t="str">
        <f>IF(ISBLANK(Instruments[[#This Row],[Dwg_Base]]),"",_xlfn.TEXTJOIN("-",,jobNumber,Instruments[[#This Row],[Dwg_Type]],Instruments[[#This Row],[Dwg_Number]],Instruments[[#This Row],[Dwg_Suffix]]))</f>
        <v/>
      </c>
      <c r="K214" s="267" t="str">
        <f xml:space="preserve"> UPPER(TRIM( MID(Instruments[[#This Row],[Description]],1,22)))</f>
        <v/>
      </c>
      <c r="L214" s="267" t="str">
        <f xml:space="preserve"> UPPER( TRIM( MID(Instruments[[#This Row],[Description]],23,22)))</f>
        <v/>
      </c>
      <c r="M214" s="267" t="str">
        <f>UPPER( TRIM( MID(Instruments[[#This Row],[Description]],45,22)))</f>
        <v/>
      </c>
      <c r="V214" s="267"/>
      <c r="W214" s="267"/>
      <c r="X214" s="267"/>
      <c r="Y214" s="267"/>
      <c r="Z214" s="267"/>
    </row>
    <row r="215" spans="2:26" x14ac:dyDescent="0.4">
      <c r="B215" s="267">
        <v>213</v>
      </c>
      <c r="F215" s="267" t="str">
        <f>IF(ISBLANK(Instruments[[#This Row],[Dwg_Base]]),"",Instruments[[#This Row],[Dwg_Base]]+Instruments[[#This Row],[Dwg_Index]])</f>
        <v/>
      </c>
      <c r="H215" s="267" t="str">
        <f>IF(ISBLANK(Instruments[[#This Row],[Dwg_Base]]),"",_xlfn.TEXTJOIN("-",,jobNumber,Instruments[[#This Row],[Dwg_Type]],Instruments[[#This Row],[Dwg_Number]],Instruments[[#This Row],[Dwg_Suffix]]))</f>
        <v/>
      </c>
      <c r="K215" s="267" t="str">
        <f xml:space="preserve"> UPPER(TRIM( MID(Instruments[[#This Row],[Description]],1,22)))</f>
        <v/>
      </c>
      <c r="L215" s="267" t="str">
        <f xml:space="preserve"> UPPER( TRIM( MID(Instruments[[#This Row],[Description]],23,22)))</f>
        <v/>
      </c>
      <c r="M215" s="267" t="str">
        <f>UPPER( TRIM( MID(Instruments[[#This Row],[Description]],45,22)))</f>
        <v/>
      </c>
      <c r="V215" s="267"/>
      <c r="W215" s="267"/>
      <c r="X215" s="267"/>
      <c r="Y215" s="267"/>
      <c r="Z215" s="267"/>
    </row>
    <row r="216" spans="2:26" x14ac:dyDescent="0.4">
      <c r="B216" s="267">
        <v>214</v>
      </c>
      <c r="F216" s="267" t="str">
        <f>IF(ISBLANK(Instruments[[#This Row],[Dwg_Base]]),"",Instruments[[#This Row],[Dwg_Base]]+Instruments[[#This Row],[Dwg_Index]])</f>
        <v/>
      </c>
      <c r="H216" s="267" t="str">
        <f>IF(ISBLANK(Instruments[[#This Row],[Dwg_Base]]),"",_xlfn.TEXTJOIN("-",,jobNumber,Instruments[[#This Row],[Dwg_Type]],Instruments[[#This Row],[Dwg_Number]],Instruments[[#This Row],[Dwg_Suffix]]))</f>
        <v/>
      </c>
      <c r="K216" s="267" t="str">
        <f xml:space="preserve"> UPPER(TRIM( MID(Instruments[[#This Row],[Description]],1,22)))</f>
        <v/>
      </c>
      <c r="L216" s="267" t="str">
        <f xml:space="preserve"> UPPER( TRIM( MID(Instruments[[#This Row],[Description]],23,22)))</f>
        <v/>
      </c>
      <c r="M216" s="267" t="str">
        <f>UPPER( TRIM( MID(Instruments[[#This Row],[Description]],45,22)))</f>
        <v/>
      </c>
      <c r="V216" s="267"/>
      <c r="W216" s="267"/>
      <c r="X216" s="267"/>
      <c r="Y216" s="267"/>
      <c r="Z216" s="267"/>
    </row>
    <row r="217" spans="2:26" x14ac:dyDescent="0.4">
      <c r="B217" s="267">
        <v>215</v>
      </c>
      <c r="F217" s="267" t="str">
        <f>IF(ISBLANK(Instruments[[#This Row],[Dwg_Base]]),"",Instruments[[#This Row],[Dwg_Base]]+Instruments[[#This Row],[Dwg_Index]])</f>
        <v/>
      </c>
      <c r="H217" s="267" t="str">
        <f>IF(ISBLANK(Instruments[[#This Row],[Dwg_Base]]),"",_xlfn.TEXTJOIN("-",,jobNumber,Instruments[[#This Row],[Dwg_Type]],Instruments[[#This Row],[Dwg_Number]],Instruments[[#This Row],[Dwg_Suffix]]))</f>
        <v/>
      </c>
      <c r="K217" s="267" t="str">
        <f xml:space="preserve"> UPPER(TRIM( MID(Instruments[[#This Row],[Description]],1,22)))</f>
        <v/>
      </c>
      <c r="L217" s="267" t="str">
        <f xml:space="preserve"> UPPER( TRIM( MID(Instruments[[#This Row],[Description]],23,22)))</f>
        <v/>
      </c>
      <c r="M217" s="267" t="str">
        <f>UPPER( TRIM( MID(Instruments[[#This Row],[Description]],45,22)))</f>
        <v/>
      </c>
      <c r="V217" s="267"/>
      <c r="W217" s="267"/>
      <c r="X217" s="267"/>
      <c r="Y217" s="267"/>
      <c r="Z217" s="267"/>
    </row>
    <row r="218" spans="2:26" x14ac:dyDescent="0.4">
      <c r="B218" s="267">
        <v>216</v>
      </c>
      <c r="F218" s="267" t="str">
        <f>IF(ISBLANK(Instruments[[#This Row],[Dwg_Base]]),"",Instruments[[#This Row],[Dwg_Base]]+Instruments[[#This Row],[Dwg_Index]])</f>
        <v/>
      </c>
      <c r="H218" s="267" t="str">
        <f>IF(ISBLANK(Instruments[[#This Row],[Dwg_Base]]),"",_xlfn.TEXTJOIN("-",,jobNumber,Instruments[[#This Row],[Dwg_Type]],Instruments[[#This Row],[Dwg_Number]],Instruments[[#This Row],[Dwg_Suffix]]))</f>
        <v/>
      </c>
      <c r="K218" s="267" t="str">
        <f xml:space="preserve"> UPPER(TRIM( MID(Instruments[[#This Row],[Description]],1,22)))</f>
        <v/>
      </c>
      <c r="L218" s="267" t="str">
        <f xml:space="preserve"> UPPER( TRIM( MID(Instruments[[#This Row],[Description]],23,22)))</f>
        <v/>
      </c>
      <c r="M218" s="267" t="str">
        <f>UPPER( TRIM( MID(Instruments[[#This Row],[Description]],45,22)))</f>
        <v/>
      </c>
      <c r="V218" s="267"/>
      <c r="W218" s="267"/>
      <c r="X218" s="267"/>
      <c r="Y218" s="267"/>
      <c r="Z218" s="267"/>
    </row>
    <row r="219" spans="2:26" x14ac:dyDescent="0.4">
      <c r="B219" s="267">
        <v>217</v>
      </c>
      <c r="F219" s="267" t="str">
        <f>IF(ISBLANK(Instruments[[#This Row],[Dwg_Base]]),"",Instruments[[#This Row],[Dwg_Base]]+Instruments[[#This Row],[Dwg_Index]])</f>
        <v/>
      </c>
      <c r="H219" s="267" t="str">
        <f>IF(ISBLANK(Instruments[[#This Row],[Dwg_Base]]),"",_xlfn.TEXTJOIN("-",,jobNumber,Instruments[[#This Row],[Dwg_Type]],Instruments[[#This Row],[Dwg_Number]],Instruments[[#This Row],[Dwg_Suffix]]))</f>
        <v/>
      </c>
      <c r="K219" s="267" t="str">
        <f xml:space="preserve"> UPPER(TRIM( MID(Instruments[[#This Row],[Description]],1,22)))</f>
        <v/>
      </c>
      <c r="L219" s="267" t="str">
        <f xml:space="preserve"> UPPER( TRIM( MID(Instruments[[#This Row],[Description]],23,22)))</f>
        <v/>
      </c>
      <c r="M219" s="267" t="str">
        <f>UPPER( TRIM( MID(Instruments[[#This Row],[Description]],45,22)))</f>
        <v/>
      </c>
      <c r="V219" s="267"/>
      <c r="W219" s="267"/>
      <c r="X219" s="267"/>
      <c r="Y219" s="267"/>
      <c r="Z219" s="267"/>
    </row>
    <row r="220" spans="2:26" x14ac:dyDescent="0.4">
      <c r="B220" s="267">
        <v>218</v>
      </c>
      <c r="F220" s="267" t="str">
        <f>IF(ISBLANK(Instruments[[#This Row],[Dwg_Base]]),"",Instruments[[#This Row],[Dwg_Base]]+Instruments[[#This Row],[Dwg_Index]])</f>
        <v/>
      </c>
      <c r="H220" s="267" t="str">
        <f>IF(ISBLANK(Instruments[[#This Row],[Dwg_Base]]),"",_xlfn.TEXTJOIN("-",,jobNumber,Instruments[[#This Row],[Dwg_Type]],Instruments[[#This Row],[Dwg_Number]],Instruments[[#This Row],[Dwg_Suffix]]))</f>
        <v/>
      </c>
      <c r="K220" s="267" t="str">
        <f xml:space="preserve"> UPPER(TRIM( MID(Instruments[[#This Row],[Description]],1,22)))</f>
        <v/>
      </c>
      <c r="L220" s="267" t="str">
        <f xml:space="preserve"> UPPER( TRIM( MID(Instruments[[#This Row],[Description]],23,22)))</f>
        <v/>
      </c>
      <c r="M220" s="267" t="str">
        <f>UPPER( TRIM( MID(Instruments[[#This Row],[Description]],45,22)))</f>
        <v/>
      </c>
      <c r="V220" s="267"/>
      <c r="W220" s="267"/>
      <c r="X220" s="267"/>
      <c r="Y220" s="267"/>
      <c r="Z220" s="267"/>
    </row>
    <row r="221" spans="2:26" x14ac:dyDescent="0.4">
      <c r="B221" s="267">
        <v>219</v>
      </c>
      <c r="F221" s="267" t="str">
        <f>IF(ISBLANK(Instruments[[#This Row],[Dwg_Base]]),"",Instruments[[#This Row],[Dwg_Base]]+Instruments[[#This Row],[Dwg_Index]])</f>
        <v/>
      </c>
      <c r="H221" s="267" t="str">
        <f>IF(ISBLANK(Instruments[[#This Row],[Dwg_Base]]),"",_xlfn.TEXTJOIN("-",,jobNumber,Instruments[[#This Row],[Dwg_Type]],Instruments[[#This Row],[Dwg_Number]],Instruments[[#This Row],[Dwg_Suffix]]))</f>
        <v/>
      </c>
      <c r="K221" s="267" t="str">
        <f xml:space="preserve"> UPPER(TRIM( MID(Instruments[[#This Row],[Description]],1,22)))</f>
        <v/>
      </c>
      <c r="L221" s="267" t="str">
        <f xml:space="preserve"> UPPER( TRIM( MID(Instruments[[#This Row],[Description]],23,22)))</f>
        <v/>
      </c>
      <c r="M221" s="267" t="str">
        <f>UPPER( TRIM( MID(Instruments[[#This Row],[Description]],45,22)))</f>
        <v/>
      </c>
      <c r="V221" s="267"/>
      <c r="W221" s="267"/>
      <c r="X221" s="267"/>
      <c r="Y221" s="267"/>
      <c r="Z221" s="267"/>
    </row>
    <row r="222" spans="2:26" x14ac:dyDescent="0.4">
      <c r="B222" s="267">
        <v>220</v>
      </c>
      <c r="F222" s="267" t="str">
        <f>IF(ISBLANK(Instruments[[#This Row],[Dwg_Base]]),"",Instruments[[#This Row],[Dwg_Base]]+Instruments[[#This Row],[Dwg_Index]])</f>
        <v/>
      </c>
      <c r="H222" s="267" t="str">
        <f>IF(ISBLANK(Instruments[[#This Row],[Dwg_Base]]),"",_xlfn.TEXTJOIN("-",,jobNumber,Instruments[[#This Row],[Dwg_Type]],Instruments[[#This Row],[Dwg_Number]],Instruments[[#This Row],[Dwg_Suffix]]))</f>
        <v/>
      </c>
      <c r="K222" s="267" t="str">
        <f xml:space="preserve"> UPPER(TRIM( MID(Instruments[[#This Row],[Description]],1,22)))</f>
        <v/>
      </c>
      <c r="L222" s="267" t="str">
        <f xml:space="preserve"> UPPER( TRIM( MID(Instruments[[#This Row],[Description]],23,22)))</f>
        <v/>
      </c>
      <c r="M222" s="267" t="str">
        <f>UPPER( TRIM( MID(Instruments[[#This Row],[Description]],45,22)))</f>
        <v/>
      </c>
      <c r="V222" s="267"/>
      <c r="W222" s="267"/>
      <c r="X222" s="267"/>
      <c r="Y222" s="267"/>
      <c r="Z222" s="267"/>
    </row>
    <row r="223" spans="2:26" x14ac:dyDescent="0.4">
      <c r="B223" s="267">
        <v>221</v>
      </c>
      <c r="F223" s="267" t="str">
        <f>IF(ISBLANK(Instruments[[#This Row],[Dwg_Base]]),"",Instruments[[#This Row],[Dwg_Base]]+Instruments[[#This Row],[Dwg_Index]])</f>
        <v/>
      </c>
      <c r="H223" s="267" t="str">
        <f>IF(ISBLANK(Instruments[[#This Row],[Dwg_Base]]),"",_xlfn.TEXTJOIN("-",,jobNumber,Instruments[[#This Row],[Dwg_Type]],Instruments[[#This Row],[Dwg_Number]],Instruments[[#This Row],[Dwg_Suffix]]))</f>
        <v/>
      </c>
      <c r="K223" s="267" t="str">
        <f xml:space="preserve"> UPPER(TRIM( MID(Instruments[[#This Row],[Description]],1,22)))</f>
        <v/>
      </c>
      <c r="L223" s="267" t="str">
        <f xml:space="preserve"> UPPER( TRIM( MID(Instruments[[#This Row],[Description]],23,22)))</f>
        <v/>
      </c>
      <c r="M223" s="267" t="str">
        <f>UPPER( TRIM( MID(Instruments[[#This Row],[Description]],45,22)))</f>
        <v/>
      </c>
      <c r="V223" s="267"/>
      <c r="W223" s="267"/>
      <c r="X223" s="267"/>
      <c r="Y223" s="267"/>
      <c r="Z223" s="267"/>
    </row>
    <row r="224" spans="2:26" x14ac:dyDescent="0.4">
      <c r="B224" s="267">
        <v>222</v>
      </c>
      <c r="F224" s="267" t="str">
        <f>IF(ISBLANK(Instruments[[#This Row],[Dwg_Base]]),"",Instruments[[#This Row],[Dwg_Base]]+Instruments[[#This Row],[Dwg_Index]])</f>
        <v/>
      </c>
      <c r="H224" s="267" t="str">
        <f>IF(ISBLANK(Instruments[[#This Row],[Dwg_Base]]),"",_xlfn.TEXTJOIN("-",,jobNumber,Instruments[[#This Row],[Dwg_Type]],Instruments[[#This Row],[Dwg_Number]],Instruments[[#This Row],[Dwg_Suffix]]))</f>
        <v/>
      </c>
      <c r="K224" s="267" t="str">
        <f xml:space="preserve"> UPPER(TRIM( MID(Instruments[[#This Row],[Description]],1,22)))</f>
        <v/>
      </c>
      <c r="L224" s="267" t="str">
        <f xml:space="preserve"> UPPER( TRIM( MID(Instruments[[#This Row],[Description]],23,22)))</f>
        <v/>
      </c>
      <c r="M224" s="267" t="str">
        <f>UPPER( TRIM( MID(Instruments[[#This Row],[Description]],45,22)))</f>
        <v/>
      </c>
      <c r="V224" s="267"/>
      <c r="W224" s="267"/>
      <c r="X224" s="267"/>
      <c r="Y224" s="267"/>
      <c r="Z224" s="267"/>
    </row>
    <row r="225" spans="2:26" x14ac:dyDescent="0.4">
      <c r="B225" s="267">
        <v>223</v>
      </c>
      <c r="F225" s="267" t="str">
        <f>IF(ISBLANK(Instruments[[#This Row],[Dwg_Base]]),"",Instruments[[#This Row],[Dwg_Base]]+Instruments[[#This Row],[Dwg_Index]])</f>
        <v/>
      </c>
      <c r="H225" s="267" t="str">
        <f>IF(ISBLANK(Instruments[[#This Row],[Dwg_Base]]),"",_xlfn.TEXTJOIN("-",,jobNumber,Instruments[[#This Row],[Dwg_Type]],Instruments[[#This Row],[Dwg_Number]],Instruments[[#This Row],[Dwg_Suffix]]))</f>
        <v/>
      </c>
      <c r="K225" s="267" t="str">
        <f xml:space="preserve"> UPPER(TRIM( MID(Instruments[[#This Row],[Description]],1,22)))</f>
        <v/>
      </c>
      <c r="L225" s="267" t="str">
        <f xml:space="preserve"> UPPER( TRIM( MID(Instruments[[#This Row],[Description]],23,22)))</f>
        <v/>
      </c>
      <c r="M225" s="267" t="str">
        <f>UPPER( TRIM( MID(Instruments[[#This Row],[Description]],45,22)))</f>
        <v/>
      </c>
      <c r="V225" s="267"/>
      <c r="W225" s="267"/>
      <c r="X225" s="267"/>
      <c r="Y225" s="267"/>
      <c r="Z225" s="267"/>
    </row>
    <row r="226" spans="2:26" x14ac:dyDescent="0.4">
      <c r="B226" s="267">
        <v>224</v>
      </c>
      <c r="F226" s="267" t="str">
        <f>IF(ISBLANK(Instruments[[#This Row],[Dwg_Base]]),"",Instruments[[#This Row],[Dwg_Base]]+Instruments[[#This Row],[Dwg_Index]])</f>
        <v/>
      </c>
      <c r="H226" s="267" t="str">
        <f>IF(ISBLANK(Instruments[[#This Row],[Dwg_Base]]),"",_xlfn.TEXTJOIN("-",,jobNumber,Instruments[[#This Row],[Dwg_Type]],Instruments[[#This Row],[Dwg_Number]],Instruments[[#This Row],[Dwg_Suffix]]))</f>
        <v/>
      </c>
      <c r="K226" s="267" t="str">
        <f xml:space="preserve"> UPPER(TRIM( MID(Instruments[[#This Row],[Description]],1,22)))</f>
        <v/>
      </c>
      <c r="L226" s="267" t="str">
        <f xml:space="preserve"> UPPER( TRIM( MID(Instruments[[#This Row],[Description]],23,22)))</f>
        <v/>
      </c>
      <c r="M226" s="267" t="str">
        <f>UPPER( TRIM( MID(Instruments[[#This Row],[Description]],45,22)))</f>
        <v/>
      </c>
      <c r="V226" s="267"/>
      <c r="W226" s="267"/>
      <c r="X226" s="267"/>
      <c r="Y226" s="267"/>
      <c r="Z226" s="267"/>
    </row>
    <row r="227" spans="2:26" x14ac:dyDescent="0.4">
      <c r="B227" s="267">
        <v>225</v>
      </c>
      <c r="F227" s="267" t="str">
        <f>IF(ISBLANK(Instruments[[#This Row],[Dwg_Base]]),"",Instruments[[#This Row],[Dwg_Base]]+Instruments[[#This Row],[Dwg_Index]])</f>
        <v/>
      </c>
      <c r="H227" s="267" t="str">
        <f>IF(ISBLANK(Instruments[[#This Row],[Dwg_Base]]),"",_xlfn.TEXTJOIN("-",,jobNumber,Instruments[[#This Row],[Dwg_Type]],Instruments[[#This Row],[Dwg_Number]],Instruments[[#This Row],[Dwg_Suffix]]))</f>
        <v/>
      </c>
      <c r="K227" s="267" t="str">
        <f xml:space="preserve"> UPPER(TRIM( MID(Instruments[[#This Row],[Description]],1,22)))</f>
        <v/>
      </c>
      <c r="L227" s="267" t="str">
        <f xml:space="preserve"> UPPER( TRIM( MID(Instruments[[#This Row],[Description]],23,22)))</f>
        <v/>
      </c>
      <c r="M227" s="267" t="str">
        <f>UPPER( TRIM( MID(Instruments[[#This Row],[Description]],45,22)))</f>
        <v/>
      </c>
      <c r="V227" s="267"/>
      <c r="W227" s="267"/>
      <c r="X227" s="267"/>
      <c r="Y227" s="267"/>
      <c r="Z227" s="267"/>
    </row>
    <row r="228" spans="2:26" x14ac:dyDescent="0.4">
      <c r="B228" s="267">
        <v>226</v>
      </c>
      <c r="F228" s="267" t="str">
        <f>IF(ISBLANK(Instruments[[#This Row],[Dwg_Base]]),"",Instruments[[#This Row],[Dwg_Base]]+Instruments[[#This Row],[Dwg_Index]])</f>
        <v/>
      </c>
      <c r="H228" s="267" t="str">
        <f>IF(ISBLANK(Instruments[[#This Row],[Dwg_Base]]),"",_xlfn.TEXTJOIN("-",,jobNumber,Instruments[[#This Row],[Dwg_Type]],Instruments[[#This Row],[Dwg_Number]],Instruments[[#This Row],[Dwg_Suffix]]))</f>
        <v/>
      </c>
      <c r="K228" s="267" t="str">
        <f xml:space="preserve"> UPPER(TRIM( MID(Instruments[[#This Row],[Description]],1,22)))</f>
        <v/>
      </c>
      <c r="L228" s="267" t="str">
        <f xml:space="preserve"> UPPER( TRIM( MID(Instruments[[#This Row],[Description]],23,22)))</f>
        <v/>
      </c>
      <c r="M228" s="267" t="str">
        <f>UPPER( TRIM( MID(Instruments[[#This Row],[Description]],45,22)))</f>
        <v/>
      </c>
      <c r="V228" s="267"/>
      <c r="W228" s="267"/>
      <c r="X228" s="267"/>
      <c r="Y228" s="267"/>
      <c r="Z228" s="267"/>
    </row>
    <row r="229" spans="2:26" x14ac:dyDescent="0.4">
      <c r="B229" s="267">
        <v>227</v>
      </c>
      <c r="F229" s="267" t="str">
        <f>IF(ISBLANK(Instruments[[#This Row],[Dwg_Base]]),"",Instruments[[#This Row],[Dwg_Base]]+Instruments[[#This Row],[Dwg_Index]])</f>
        <v/>
      </c>
      <c r="H229" s="267" t="str">
        <f>IF(ISBLANK(Instruments[[#This Row],[Dwg_Base]]),"",_xlfn.TEXTJOIN("-",,jobNumber,Instruments[[#This Row],[Dwg_Type]],Instruments[[#This Row],[Dwg_Number]],Instruments[[#This Row],[Dwg_Suffix]]))</f>
        <v/>
      </c>
      <c r="K229" s="267" t="str">
        <f xml:space="preserve"> UPPER(TRIM( MID(Instruments[[#This Row],[Description]],1,22)))</f>
        <v/>
      </c>
      <c r="L229" s="267" t="str">
        <f xml:space="preserve"> UPPER( TRIM( MID(Instruments[[#This Row],[Description]],23,22)))</f>
        <v/>
      </c>
      <c r="M229" s="267" t="str">
        <f>UPPER( TRIM( MID(Instruments[[#This Row],[Description]],45,22)))</f>
        <v/>
      </c>
      <c r="V229" s="267"/>
      <c r="W229" s="267"/>
      <c r="X229" s="267"/>
      <c r="Y229" s="267"/>
      <c r="Z229" s="267"/>
    </row>
    <row r="230" spans="2:26" x14ac:dyDescent="0.4">
      <c r="B230" s="267">
        <v>228</v>
      </c>
      <c r="F230" s="267" t="str">
        <f>IF(ISBLANK(Instruments[[#This Row],[Dwg_Base]]),"",Instruments[[#This Row],[Dwg_Base]]+Instruments[[#This Row],[Dwg_Index]])</f>
        <v/>
      </c>
      <c r="H230" s="267" t="str">
        <f>IF(ISBLANK(Instruments[[#This Row],[Dwg_Base]]),"",_xlfn.TEXTJOIN("-",,jobNumber,Instruments[[#This Row],[Dwg_Type]],Instruments[[#This Row],[Dwg_Number]],Instruments[[#This Row],[Dwg_Suffix]]))</f>
        <v/>
      </c>
      <c r="K230" s="267" t="str">
        <f xml:space="preserve"> UPPER(TRIM( MID(Instruments[[#This Row],[Description]],1,22)))</f>
        <v/>
      </c>
      <c r="L230" s="267" t="str">
        <f xml:space="preserve"> UPPER( TRIM( MID(Instruments[[#This Row],[Description]],23,22)))</f>
        <v/>
      </c>
      <c r="M230" s="267" t="str">
        <f>UPPER( TRIM( MID(Instruments[[#This Row],[Description]],45,22)))</f>
        <v/>
      </c>
      <c r="V230" s="267"/>
      <c r="W230" s="267"/>
      <c r="X230" s="267"/>
      <c r="Y230" s="267"/>
      <c r="Z230" s="267"/>
    </row>
    <row r="231" spans="2:26" x14ac:dyDescent="0.4">
      <c r="B231" s="267">
        <v>229</v>
      </c>
      <c r="F231" s="267" t="str">
        <f>IF(ISBLANK(Instruments[[#This Row],[Dwg_Base]]),"",Instruments[[#This Row],[Dwg_Base]]+Instruments[[#This Row],[Dwg_Index]])</f>
        <v/>
      </c>
      <c r="H231" s="267" t="str">
        <f>IF(ISBLANK(Instruments[[#This Row],[Dwg_Base]]),"",_xlfn.TEXTJOIN("-",,jobNumber,Instruments[[#This Row],[Dwg_Type]],Instruments[[#This Row],[Dwg_Number]],Instruments[[#This Row],[Dwg_Suffix]]))</f>
        <v/>
      </c>
      <c r="K231" s="267" t="str">
        <f xml:space="preserve"> UPPER(TRIM( MID(Instruments[[#This Row],[Description]],1,22)))</f>
        <v/>
      </c>
      <c r="L231" s="267" t="str">
        <f xml:space="preserve"> UPPER( TRIM( MID(Instruments[[#This Row],[Description]],23,22)))</f>
        <v/>
      </c>
      <c r="M231" s="267" t="str">
        <f>UPPER( TRIM( MID(Instruments[[#This Row],[Description]],45,22)))</f>
        <v/>
      </c>
      <c r="V231" s="267"/>
      <c r="W231" s="267"/>
      <c r="X231" s="267"/>
      <c r="Y231" s="267"/>
      <c r="Z231" s="267"/>
    </row>
    <row r="232" spans="2:26" x14ac:dyDescent="0.4">
      <c r="B232" s="267">
        <v>230</v>
      </c>
      <c r="F232" s="267" t="str">
        <f>IF(ISBLANK(Instruments[[#This Row],[Dwg_Base]]),"",Instruments[[#This Row],[Dwg_Base]]+Instruments[[#This Row],[Dwg_Index]])</f>
        <v/>
      </c>
      <c r="H232" s="267" t="str">
        <f>IF(ISBLANK(Instruments[[#This Row],[Dwg_Base]]),"",_xlfn.TEXTJOIN("-",,jobNumber,Instruments[[#This Row],[Dwg_Type]],Instruments[[#This Row],[Dwg_Number]],Instruments[[#This Row],[Dwg_Suffix]]))</f>
        <v/>
      </c>
      <c r="K232" s="267" t="str">
        <f xml:space="preserve"> UPPER(TRIM( MID(Instruments[[#This Row],[Description]],1,22)))</f>
        <v/>
      </c>
      <c r="L232" s="267" t="str">
        <f xml:space="preserve"> UPPER( TRIM( MID(Instruments[[#This Row],[Description]],23,22)))</f>
        <v/>
      </c>
      <c r="M232" s="267" t="str">
        <f>UPPER( TRIM( MID(Instruments[[#This Row],[Description]],45,22)))</f>
        <v/>
      </c>
      <c r="V232" s="267"/>
      <c r="W232" s="267"/>
      <c r="X232" s="267"/>
      <c r="Y232" s="267"/>
      <c r="Z232" s="267"/>
    </row>
    <row r="233" spans="2:26" x14ac:dyDescent="0.4">
      <c r="B233" s="267">
        <v>231</v>
      </c>
      <c r="F233" s="267" t="str">
        <f>IF(ISBLANK(Instruments[[#This Row],[Dwg_Base]]),"",Instruments[[#This Row],[Dwg_Base]]+Instruments[[#This Row],[Dwg_Index]])</f>
        <v/>
      </c>
      <c r="H233" s="267" t="str">
        <f>IF(ISBLANK(Instruments[[#This Row],[Dwg_Base]]),"",_xlfn.TEXTJOIN("-",,jobNumber,Instruments[[#This Row],[Dwg_Type]],Instruments[[#This Row],[Dwg_Number]],Instruments[[#This Row],[Dwg_Suffix]]))</f>
        <v/>
      </c>
      <c r="K233" s="267" t="str">
        <f xml:space="preserve"> UPPER(TRIM( MID(Instruments[[#This Row],[Description]],1,22)))</f>
        <v/>
      </c>
      <c r="L233" s="267" t="str">
        <f xml:space="preserve"> UPPER( TRIM( MID(Instruments[[#This Row],[Description]],23,22)))</f>
        <v/>
      </c>
      <c r="M233" s="267" t="str">
        <f>UPPER( TRIM( MID(Instruments[[#This Row],[Description]],45,22)))</f>
        <v/>
      </c>
      <c r="V233" s="267"/>
      <c r="W233" s="267"/>
      <c r="X233" s="267"/>
      <c r="Y233" s="267"/>
      <c r="Z233" s="267"/>
    </row>
    <row r="234" spans="2:26" x14ac:dyDescent="0.4">
      <c r="B234" s="267">
        <v>232</v>
      </c>
      <c r="F234" s="267" t="str">
        <f>IF(ISBLANK(Instruments[[#This Row],[Dwg_Base]]),"",Instruments[[#This Row],[Dwg_Base]]+Instruments[[#This Row],[Dwg_Index]])</f>
        <v/>
      </c>
      <c r="H234" s="267" t="str">
        <f>IF(ISBLANK(Instruments[[#This Row],[Dwg_Base]]),"",_xlfn.TEXTJOIN("-",,jobNumber,Instruments[[#This Row],[Dwg_Type]],Instruments[[#This Row],[Dwg_Number]],Instruments[[#This Row],[Dwg_Suffix]]))</f>
        <v/>
      </c>
      <c r="K234" s="267" t="str">
        <f xml:space="preserve"> UPPER(TRIM( MID(Instruments[[#This Row],[Description]],1,22)))</f>
        <v/>
      </c>
      <c r="L234" s="267" t="str">
        <f xml:space="preserve"> UPPER( TRIM( MID(Instruments[[#This Row],[Description]],23,22)))</f>
        <v/>
      </c>
      <c r="M234" s="267" t="str">
        <f>UPPER( TRIM( MID(Instruments[[#This Row],[Description]],45,22)))</f>
        <v/>
      </c>
      <c r="V234" s="267"/>
      <c r="W234" s="267"/>
      <c r="X234" s="267"/>
      <c r="Y234" s="267"/>
      <c r="Z234" s="267"/>
    </row>
    <row r="235" spans="2:26" x14ac:dyDescent="0.4">
      <c r="B235" s="267">
        <v>233</v>
      </c>
      <c r="F235" s="267" t="str">
        <f>IF(ISBLANK(Instruments[[#This Row],[Dwg_Base]]),"",Instruments[[#This Row],[Dwg_Base]]+Instruments[[#This Row],[Dwg_Index]])</f>
        <v/>
      </c>
      <c r="H235" s="267" t="str">
        <f>IF(ISBLANK(Instruments[[#This Row],[Dwg_Base]]),"",_xlfn.TEXTJOIN("-",,jobNumber,Instruments[[#This Row],[Dwg_Type]],Instruments[[#This Row],[Dwg_Number]],Instruments[[#This Row],[Dwg_Suffix]]))</f>
        <v/>
      </c>
      <c r="K235" s="267" t="str">
        <f xml:space="preserve"> UPPER(TRIM( MID(Instruments[[#This Row],[Description]],1,22)))</f>
        <v/>
      </c>
      <c r="L235" s="267" t="str">
        <f xml:space="preserve"> UPPER( TRIM( MID(Instruments[[#This Row],[Description]],23,22)))</f>
        <v/>
      </c>
      <c r="M235" s="267" t="str">
        <f>UPPER( TRIM( MID(Instruments[[#This Row],[Description]],45,22)))</f>
        <v/>
      </c>
      <c r="V235" s="267"/>
      <c r="W235" s="267"/>
      <c r="X235" s="267"/>
      <c r="Y235" s="267"/>
      <c r="Z235" s="267"/>
    </row>
    <row r="236" spans="2:26" x14ac:dyDescent="0.4">
      <c r="B236" s="267">
        <v>234</v>
      </c>
      <c r="F236" s="267" t="str">
        <f>IF(ISBLANK(Instruments[[#This Row],[Dwg_Base]]),"",Instruments[[#This Row],[Dwg_Base]]+Instruments[[#This Row],[Dwg_Index]])</f>
        <v/>
      </c>
      <c r="H236" s="267" t="str">
        <f>IF(ISBLANK(Instruments[[#This Row],[Dwg_Base]]),"",_xlfn.TEXTJOIN("-",,jobNumber,Instruments[[#This Row],[Dwg_Type]],Instruments[[#This Row],[Dwg_Number]],Instruments[[#This Row],[Dwg_Suffix]]))</f>
        <v/>
      </c>
      <c r="K236" s="267" t="str">
        <f xml:space="preserve"> UPPER(TRIM( MID(Instruments[[#This Row],[Description]],1,22)))</f>
        <v/>
      </c>
      <c r="L236" s="267" t="str">
        <f xml:space="preserve"> UPPER( TRIM( MID(Instruments[[#This Row],[Description]],23,22)))</f>
        <v/>
      </c>
      <c r="M236" s="267" t="str">
        <f>UPPER( TRIM( MID(Instruments[[#This Row],[Description]],45,22)))</f>
        <v/>
      </c>
      <c r="V236" s="267"/>
      <c r="W236" s="267"/>
      <c r="X236" s="267"/>
      <c r="Y236" s="267"/>
      <c r="Z236" s="267"/>
    </row>
    <row r="237" spans="2:26" x14ac:dyDescent="0.4">
      <c r="B237" s="267">
        <v>235</v>
      </c>
      <c r="F237" s="267" t="str">
        <f>IF(ISBLANK(Instruments[[#This Row],[Dwg_Base]]),"",Instruments[[#This Row],[Dwg_Base]]+Instruments[[#This Row],[Dwg_Index]])</f>
        <v/>
      </c>
      <c r="H237" s="267" t="str">
        <f>IF(ISBLANK(Instruments[[#This Row],[Dwg_Base]]),"",_xlfn.TEXTJOIN("-",,jobNumber,Instruments[[#This Row],[Dwg_Type]],Instruments[[#This Row],[Dwg_Number]],Instruments[[#This Row],[Dwg_Suffix]]))</f>
        <v/>
      </c>
      <c r="K237" s="267" t="str">
        <f xml:space="preserve"> UPPER(TRIM( MID(Instruments[[#This Row],[Description]],1,22)))</f>
        <v/>
      </c>
      <c r="L237" s="267" t="str">
        <f xml:space="preserve"> UPPER( TRIM( MID(Instruments[[#This Row],[Description]],23,22)))</f>
        <v/>
      </c>
      <c r="M237" s="267" t="str">
        <f>UPPER( TRIM( MID(Instruments[[#This Row],[Description]],45,22)))</f>
        <v/>
      </c>
      <c r="V237" s="267"/>
      <c r="W237" s="267"/>
      <c r="X237" s="267"/>
      <c r="Y237" s="267"/>
      <c r="Z237" s="267"/>
    </row>
    <row r="238" spans="2:26" x14ac:dyDescent="0.4">
      <c r="B238" s="267">
        <v>236</v>
      </c>
      <c r="F238" s="267" t="str">
        <f>IF(ISBLANK(Instruments[[#This Row],[Dwg_Base]]),"",Instruments[[#This Row],[Dwg_Base]]+Instruments[[#This Row],[Dwg_Index]])</f>
        <v/>
      </c>
      <c r="H238" s="267" t="str">
        <f>IF(ISBLANK(Instruments[[#This Row],[Dwg_Base]]),"",_xlfn.TEXTJOIN("-",,jobNumber,Instruments[[#This Row],[Dwg_Type]],Instruments[[#This Row],[Dwg_Number]],Instruments[[#This Row],[Dwg_Suffix]]))</f>
        <v/>
      </c>
      <c r="K238" s="267" t="str">
        <f xml:space="preserve"> UPPER(TRIM( MID(Instruments[[#This Row],[Description]],1,22)))</f>
        <v/>
      </c>
      <c r="L238" s="267" t="str">
        <f xml:space="preserve"> UPPER( TRIM( MID(Instruments[[#This Row],[Description]],23,22)))</f>
        <v/>
      </c>
      <c r="M238" s="267" t="str">
        <f>UPPER( TRIM( MID(Instruments[[#This Row],[Description]],45,22)))</f>
        <v/>
      </c>
      <c r="V238" s="267"/>
      <c r="W238" s="267"/>
      <c r="X238" s="267"/>
      <c r="Y238" s="267"/>
      <c r="Z238" s="267"/>
    </row>
    <row r="239" spans="2:26" x14ac:dyDescent="0.4">
      <c r="B239" s="267">
        <v>237</v>
      </c>
      <c r="F239" s="267" t="str">
        <f>IF(ISBLANK(Instruments[[#This Row],[Dwg_Base]]),"",Instruments[[#This Row],[Dwg_Base]]+Instruments[[#This Row],[Dwg_Index]])</f>
        <v/>
      </c>
      <c r="H239" s="267" t="str">
        <f>IF(ISBLANK(Instruments[[#This Row],[Dwg_Base]]),"",_xlfn.TEXTJOIN("-",,jobNumber,Instruments[[#This Row],[Dwg_Type]],Instruments[[#This Row],[Dwg_Number]],Instruments[[#This Row],[Dwg_Suffix]]))</f>
        <v/>
      </c>
      <c r="K239" s="267" t="str">
        <f xml:space="preserve"> UPPER(TRIM( MID(Instruments[[#This Row],[Description]],1,22)))</f>
        <v/>
      </c>
      <c r="L239" s="267" t="str">
        <f xml:space="preserve"> UPPER( TRIM( MID(Instruments[[#This Row],[Description]],23,22)))</f>
        <v/>
      </c>
      <c r="M239" s="267" t="str">
        <f>UPPER( TRIM( MID(Instruments[[#This Row],[Description]],45,22)))</f>
        <v/>
      </c>
      <c r="V239" s="267"/>
      <c r="W239" s="267"/>
      <c r="X239" s="267"/>
      <c r="Y239" s="267"/>
      <c r="Z239" s="267"/>
    </row>
    <row r="240" spans="2:26" x14ac:dyDescent="0.4">
      <c r="B240" s="267">
        <v>238</v>
      </c>
      <c r="F240" s="267" t="str">
        <f>IF(ISBLANK(Instruments[[#This Row],[Dwg_Base]]),"",Instruments[[#This Row],[Dwg_Base]]+Instruments[[#This Row],[Dwg_Index]])</f>
        <v/>
      </c>
      <c r="H240" s="267" t="str">
        <f>IF(ISBLANK(Instruments[[#This Row],[Dwg_Base]]),"",_xlfn.TEXTJOIN("-",,jobNumber,Instruments[[#This Row],[Dwg_Type]],Instruments[[#This Row],[Dwg_Number]],Instruments[[#This Row],[Dwg_Suffix]]))</f>
        <v/>
      </c>
      <c r="K240" s="267" t="str">
        <f xml:space="preserve"> UPPER(TRIM( MID(Instruments[[#This Row],[Description]],1,22)))</f>
        <v/>
      </c>
      <c r="L240" s="267" t="str">
        <f xml:space="preserve"> UPPER( TRIM( MID(Instruments[[#This Row],[Description]],23,22)))</f>
        <v/>
      </c>
      <c r="M240" s="267" t="str">
        <f>UPPER( TRIM( MID(Instruments[[#This Row],[Description]],45,22)))</f>
        <v/>
      </c>
      <c r="V240" s="267"/>
      <c r="W240" s="267"/>
      <c r="X240" s="267"/>
      <c r="Y240" s="267"/>
      <c r="Z240" s="267"/>
    </row>
    <row r="241" spans="2:26" x14ac:dyDescent="0.4">
      <c r="B241" s="267">
        <v>239</v>
      </c>
      <c r="F241" s="267" t="str">
        <f>IF(ISBLANK(Instruments[[#This Row],[Dwg_Base]]),"",Instruments[[#This Row],[Dwg_Base]]+Instruments[[#This Row],[Dwg_Index]])</f>
        <v/>
      </c>
      <c r="H241" s="267" t="str">
        <f>IF(ISBLANK(Instruments[[#This Row],[Dwg_Base]]),"",_xlfn.TEXTJOIN("-",,jobNumber,Instruments[[#This Row],[Dwg_Type]],Instruments[[#This Row],[Dwg_Number]],Instruments[[#This Row],[Dwg_Suffix]]))</f>
        <v/>
      </c>
      <c r="K241" s="267" t="str">
        <f xml:space="preserve"> UPPER(TRIM( MID(Instruments[[#This Row],[Description]],1,22)))</f>
        <v/>
      </c>
      <c r="L241" s="267" t="str">
        <f xml:space="preserve"> UPPER( TRIM( MID(Instruments[[#This Row],[Description]],23,22)))</f>
        <v/>
      </c>
      <c r="M241" s="267" t="str">
        <f>UPPER( TRIM( MID(Instruments[[#This Row],[Description]],45,22)))</f>
        <v/>
      </c>
      <c r="V241" s="267"/>
      <c r="W241" s="267"/>
      <c r="X241" s="267"/>
      <c r="Y241" s="267"/>
      <c r="Z241" s="267"/>
    </row>
    <row r="242" spans="2:26" x14ac:dyDescent="0.4">
      <c r="B242" s="267">
        <v>240</v>
      </c>
      <c r="F242" s="267" t="str">
        <f>IF(ISBLANK(Instruments[[#This Row],[Dwg_Base]]),"",Instruments[[#This Row],[Dwg_Base]]+Instruments[[#This Row],[Dwg_Index]])</f>
        <v/>
      </c>
      <c r="H242" s="267" t="str">
        <f>IF(ISBLANK(Instruments[[#This Row],[Dwg_Base]]),"",_xlfn.TEXTJOIN("-",,jobNumber,Instruments[[#This Row],[Dwg_Type]],Instruments[[#This Row],[Dwg_Number]],Instruments[[#This Row],[Dwg_Suffix]]))</f>
        <v/>
      </c>
      <c r="K242" s="267" t="str">
        <f xml:space="preserve"> UPPER(TRIM( MID(Instruments[[#This Row],[Description]],1,22)))</f>
        <v/>
      </c>
      <c r="L242" s="267" t="str">
        <f xml:space="preserve"> UPPER( TRIM( MID(Instruments[[#This Row],[Description]],23,22)))</f>
        <v/>
      </c>
      <c r="M242" s="267" t="str">
        <f>UPPER( TRIM( MID(Instruments[[#This Row],[Description]],45,22)))</f>
        <v/>
      </c>
      <c r="V242" s="267"/>
      <c r="W242" s="267"/>
      <c r="X242" s="267"/>
      <c r="Y242" s="267"/>
      <c r="Z242" s="267"/>
    </row>
    <row r="243" spans="2:26" x14ac:dyDescent="0.4">
      <c r="B243" s="267">
        <v>241</v>
      </c>
      <c r="F243" s="267" t="str">
        <f>IF(ISBLANK(Instruments[[#This Row],[Dwg_Base]]),"",Instruments[[#This Row],[Dwg_Base]]+Instruments[[#This Row],[Dwg_Index]])</f>
        <v/>
      </c>
      <c r="H243" s="267" t="str">
        <f>IF(ISBLANK(Instruments[[#This Row],[Dwg_Base]]),"",_xlfn.TEXTJOIN("-",,jobNumber,Instruments[[#This Row],[Dwg_Type]],Instruments[[#This Row],[Dwg_Number]],Instruments[[#This Row],[Dwg_Suffix]]))</f>
        <v/>
      </c>
      <c r="K243" s="267" t="str">
        <f xml:space="preserve"> UPPER(TRIM( MID(Instruments[[#This Row],[Description]],1,22)))</f>
        <v/>
      </c>
      <c r="L243" s="267" t="str">
        <f xml:space="preserve"> UPPER( TRIM( MID(Instruments[[#This Row],[Description]],23,22)))</f>
        <v/>
      </c>
      <c r="M243" s="267" t="str">
        <f>UPPER( TRIM( MID(Instruments[[#This Row],[Description]],45,22)))</f>
        <v/>
      </c>
      <c r="V243" s="267"/>
      <c r="W243" s="267"/>
      <c r="X243" s="267"/>
      <c r="Y243" s="267"/>
      <c r="Z243" s="267"/>
    </row>
    <row r="244" spans="2:26" x14ac:dyDescent="0.4">
      <c r="B244" s="267">
        <v>242</v>
      </c>
      <c r="F244" s="267" t="str">
        <f>IF(ISBLANK(Instruments[[#This Row],[Dwg_Base]]),"",Instruments[[#This Row],[Dwg_Base]]+Instruments[[#This Row],[Dwg_Index]])</f>
        <v/>
      </c>
      <c r="H244" s="267" t="str">
        <f>IF(ISBLANK(Instruments[[#This Row],[Dwg_Base]]),"",_xlfn.TEXTJOIN("-",,jobNumber,Instruments[[#This Row],[Dwg_Type]],Instruments[[#This Row],[Dwg_Number]],Instruments[[#This Row],[Dwg_Suffix]]))</f>
        <v/>
      </c>
      <c r="K244" s="267" t="str">
        <f xml:space="preserve"> UPPER(TRIM( MID(Instruments[[#This Row],[Description]],1,22)))</f>
        <v/>
      </c>
      <c r="L244" s="267" t="str">
        <f xml:space="preserve"> UPPER( TRIM( MID(Instruments[[#This Row],[Description]],23,22)))</f>
        <v/>
      </c>
      <c r="M244" s="267" t="str">
        <f>UPPER( TRIM( MID(Instruments[[#This Row],[Description]],45,22)))</f>
        <v/>
      </c>
      <c r="V244" s="267"/>
      <c r="W244" s="267"/>
      <c r="X244" s="267"/>
      <c r="Y244" s="267"/>
      <c r="Z244" s="267"/>
    </row>
    <row r="245" spans="2:26" x14ac:dyDescent="0.4">
      <c r="B245" s="267">
        <v>243</v>
      </c>
      <c r="F245" s="267" t="str">
        <f>IF(ISBLANK(Instruments[[#This Row],[Dwg_Base]]),"",Instruments[[#This Row],[Dwg_Base]]+Instruments[[#This Row],[Dwg_Index]])</f>
        <v/>
      </c>
      <c r="H245" s="267" t="str">
        <f>IF(ISBLANK(Instruments[[#This Row],[Dwg_Base]]),"",_xlfn.TEXTJOIN("-",,jobNumber,Instruments[[#This Row],[Dwg_Type]],Instruments[[#This Row],[Dwg_Number]],Instruments[[#This Row],[Dwg_Suffix]]))</f>
        <v/>
      </c>
      <c r="K245" s="267" t="str">
        <f xml:space="preserve"> UPPER(TRIM( MID(Instruments[[#This Row],[Description]],1,22)))</f>
        <v/>
      </c>
      <c r="L245" s="267" t="str">
        <f xml:space="preserve"> UPPER( TRIM( MID(Instruments[[#This Row],[Description]],23,22)))</f>
        <v/>
      </c>
      <c r="M245" s="267" t="str">
        <f>UPPER( TRIM( MID(Instruments[[#This Row],[Description]],45,22)))</f>
        <v/>
      </c>
      <c r="V245" s="267"/>
      <c r="W245" s="267"/>
      <c r="X245" s="267"/>
      <c r="Y245" s="267"/>
      <c r="Z245" s="267"/>
    </row>
    <row r="246" spans="2:26" x14ac:dyDescent="0.4">
      <c r="B246" s="267">
        <v>244</v>
      </c>
      <c r="F246" s="267" t="str">
        <f>IF(ISBLANK(Instruments[[#This Row],[Dwg_Base]]),"",Instruments[[#This Row],[Dwg_Base]]+Instruments[[#This Row],[Dwg_Index]])</f>
        <v/>
      </c>
      <c r="H246" s="267" t="str">
        <f>IF(ISBLANK(Instruments[[#This Row],[Dwg_Base]]),"",_xlfn.TEXTJOIN("-",,jobNumber,Instruments[[#This Row],[Dwg_Type]],Instruments[[#This Row],[Dwg_Number]],Instruments[[#This Row],[Dwg_Suffix]]))</f>
        <v/>
      </c>
      <c r="K246" s="267" t="str">
        <f xml:space="preserve"> UPPER(TRIM( MID(Instruments[[#This Row],[Description]],1,22)))</f>
        <v/>
      </c>
      <c r="L246" s="267" t="str">
        <f xml:space="preserve"> UPPER( TRIM( MID(Instruments[[#This Row],[Description]],23,22)))</f>
        <v/>
      </c>
      <c r="M246" s="267" t="str">
        <f>UPPER( TRIM( MID(Instruments[[#This Row],[Description]],45,22)))</f>
        <v/>
      </c>
      <c r="V246" s="267"/>
      <c r="W246" s="267"/>
      <c r="X246" s="267"/>
      <c r="Y246" s="267"/>
      <c r="Z246" s="267"/>
    </row>
    <row r="247" spans="2:26" x14ac:dyDescent="0.4">
      <c r="B247" s="267">
        <v>245</v>
      </c>
      <c r="F247" s="267" t="str">
        <f>IF(ISBLANK(Instruments[[#This Row],[Dwg_Base]]),"",Instruments[[#This Row],[Dwg_Base]]+Instruments[[#This Row],[Dwg_Index]])</f>
        <v/>
      </c>
      <c r="H247" s="267" t="str">
        <f>IF(ISBLANK(Instruments[[#This Row],[Dwg_Base]]),"",_xlfn.TEXTJOIN("-",,jobNumber,Instruments[[#This Row],[Dwg_Type]],Instruments[[#This Row],[Dwg_Number]],Instruments[[#This Row],[Dwg_Suffix]]))</f>
        <v/>
      </c>
      <c r="K247" s="267" t="str">
        <f xml:space="preserve"> UPPER(TRIM( MID(Instruments[[#This Row],[Description]],1,22)))</f>
        <v/>
      </c>
      <c r="L247" s="267" t="str">
        <f xml:space="preserve"> UPPER( TRIM( MID(Instruments[[#This Row],[Description]],23,22)))</f>
        <v/>
      </c>
      <c r="M247" s="267" t="str">
        <f>UPPER( TRIM( MID(Instruments[[#This Row],[Description]],45,22)))</f>
        <v/>
      </c>
      <c r="V247" s="267"/>
      <c r="W247" s="267"/>
      <c r="X247" s="267"/>
      <c r="Y247" s="267"/>
      <c r="Z247" s="267"/>
    </row>
    <row r="248" spans="2:26" x14ac:dyDescent="0.4">
      <c r="B248" s="267">
        <v>246</v>
      </c>
      <c r="F248" s="267" t="str">
        <f>IF(ISBLANK(Instruments[[#This Row],[Dwg_Base]]),"",Instruments[[#This Row],[Dwg_Base]]+Instruments[[#This Row],[Dwg_Index]])</f>
        <v/>
      </c>
      <c r="H248" s="267" t="str">
        <f>IF(ISBLANK(Instruments[[#This Row],[Dwg_Base]]),"",_xlfn.TEXTJOIN("-",,jobNumber,Instruments[[#This Row],[Dwg_Type]],Instruments[[#This Row],[Dwg_Number]],Instruments[[#This Row],[Dwg_Suffix]]))</f>
        <v/>
      </c>
      <c r="K248" s="267" t="str">
        <f xml:space="preserve"> UPPER(TRIM( MID(Instruments[[#This Row],[Description]],1,22)))</f>
        <v/>
      </c>
      <c r="L248" s="267" t="str">
        <f xml:space="preserve"> UPPER( TRIM( MID(Instruments[[#This Row],[Description]],23,22)))</f>
        <v/>
      </c>
      <c r="M248" s="267" t="str">
        <f>UPPER( TRIM( MID(Instruments[[#This Row],[Description]],45,22)))</f>
        <v/>
      </c>
      <c r="V248" s="267"/>
      <c r="W248" s="267"/>
      <c r="X248" s="267"/>
      <c r="Y248" s="267"/>
      <c r="Z248" s="267"/>
    </row>
    <row r="249" spans="2:26" x14ac:dyDescent="0.4">
      <c r="B249" s="267">
        <v>247</v>
      </c>
      <c r="F249" s="267" t="str">
        <f>IF(ISBLANK(Instruments[[#This Row],[Dwg_Base]]),"",Instruments[[#This Row],[Dwg_Base]]+Instruments[[#This Row],[Dwg_Index]])</f>
        <v/>
      </c>
      <c r="H249" s="267" t="str">
        <f>IF(ISBLANK(Instruments[[#This Row],[Dwg_Base]]),"",_xlfn.TEXTJOIN("-",,jobNumber,Instruments[[#This Row],[Dwg_Type]],Instruments[[#This Row],[Dwg_Number]],Instruments[[#This Row],[Dwg_Suffix]]))</f>
        <v/>
      </c>
      <c r="K249" s="267" t="str">
        <f xml:space="preserve"> UPPER(TRIM( MID(Instruments[[#This Row],[Description]],1,22)))</f>
        <v/>
      </c>
      <c r="L249" s="267" t="str">
        <f xml:space="preserve"> UPPER( TRIM( MID(Instruments[[#This Row],[Description]],23,22)))</f>
        <v/>
      </c>
      <c r="M249" s="267" t="str">
        <f>UPPER( TRIM( MID(Instruments[[#This Row],[Description]],45,22)))</f>
        <v/>
      </c>
      <c r="V249" s="267"/>
      <c r="W249" s="267"/>
      <c r="X249" s="267"/>
      <c r="Y249" s="267"/>
      <c r="Z249" s="267"/>
    </row>
    <row r="250" spans="2:26" x14ac:dyDescent="0.4">
      <c r="B250" s="267">
        <v>248</v>
      </c>
      <c r="F250" s="267" t="str">
        <f>IF(ISBLANK(Instruments[[#This Row],[Dwg_Base]]),"",Instruments[[#This Row],[Dwg_Base]]+Instruments[[#This Row],[Dwg_Index]])</f>
        <v/>
      </c>
      <c r="H250" s="267" t="str">
        <f>IF(ISBLANK(Instruments[[#This Row],[Dwg_Base]]),"",_xlfn.TEXTJOIN("-",,jobNumber,Instruments[[#This Row],[Dwg_Type]],Instruments[[#This Row],[Dwg_Number]],Instruments[[#This Row],[Dwg_Suffix]]))</f>
        <v/>
      </c>
      <c r="K250" s="267" t="str">
        <f xml:space="preserve"> UPPER(TRIM( MID(Instruments[[#This Row],[Description]],1,22)))</f>
        <v/>
      </c>
      <c r="L250" s="267" t="str">
        <f xml:space="preserve"> UPPER( TRIM( MID(Instruments[[#This Row],[Description]],23,22)))</f>
        <v/>
      </c>
      <c r="M250" s="267" t="str">
        <f>UPPER( TRIM( MID(Instruments[[#This Row],[Description]],45,22)))</f>
        <v/>
      </c>
      <c r="V250" s="267"/>
      <c r="W250" s="267"/>
      <c r="X250" s="267"/>
      <c r="Y250" s="267"/>
      <c r="Z250" s="267"/>
    </row>
    <row r="251" spans="2:26" x14ac:dyDescent="0.4">
      <c r="B251" s="267">
        <v>249</v>
      </c>
      <c r="F251" s="267" t="str">
        <f>IF(ISBLANK(Instruments[[#This Row],[Dwg_Base]]),"",Instruments[[#This Row],[Dwg_Base]]+Instruments[[#This Row],[Dwg_Index]])</f>
        <v/>
      </c>
      <c r="H251" s="267" t="str">
        <f>IF(ISBLANK(Instruments[[#This Row],[Dwg_Base]]),"",_xlfn.TEXTJOIN("-",,jobNumber,Instruments[[#This Row],[Dwg_Type]],Instruments[[#This Row],[Dwg_Number]],Instruments[[#This Row],[Dwg_Suffix]]))</f>
        <v/>
      </c>
      <c r="K251" s="267" t="str">
        <f xml:space="preserve"> UPPER(TRIM( MID(Instruments[[#This Row],[Description]],1,22)))</f>
        <v/>
      </c>
      <c r="L251" s="267" t="str">
        <f xml:space="preserve"> UPPER( TRIM( MID(Instruments[[#This Row],[Description]],23,22)))</f>
        <v/>
      </c>
      <c r="M251" s="267" t="str">
        <f>UPPER( TRIM( MID(Instruments[[#This Row],[Description]],45,22)))</f>
        <v/>
      </c>
      <c r="V251" s="267"/>
      <c r="W251" s="267"/>
      <c r="X251" s="267"/>
      <c r="Y251" s="267"/>
      <c r="Z251" s="267"/>
    </row>
    <row r="252" spans="2:26" x14ac:dyDescent="0.4">
      <c r="B252" s="267">
        <v>250</v>
      </c>
      <c r="F252" s="267" t="str">
        <f>IF(ISBLANK(Instruments[[#This Row],[Dwg_Base]]),"",Instruments[[#This Row],[Dwg_Base]]+Instruments[[#This Row],[Dwg_Index]])</f>
        <v/>
      </c>
      <c r="H252" s="267" t="str">
        <f>IF(ISBLANK(Instruments[[#This Row],[Dwg_Base]]),"",_xlfn.TEXTJOIN("-",,jobNumber,Instruments[[#This Row],[Dwg_Type]],Instruments[[#This Row],[Dwg_Number]],Instruments[[#This Row],[Dwg_Suffix]]))</f>
        <v/>
      </c>
      <c r="K252" s="267" t="str">
        <f xml:space="preserve"> UPPER(TRIM( MID(Instruments[[#This Row],[Description]],1,22)))</f>
        <v/>
      </c>
      <c r="L252" s="267" t="str">
        <f xml:space="preserve"> UPPER( TRIM( MID(Instruments[[#This Row],[Description]],23,22)))</f>
        <v/>
      </c>
      <c r="M252" s="267" t="str">
        <f>UPPER( TRIM( MID(Instruments[[#This Row],[Description]],45,22)))</f>
        <v/>
      </c>
      <c r="V252" s="267"/>
      <c r="W252" s="267"/>
      <c r="X252" s="267"/>
      <c r="Y252" s="267"/>
      <c r="Z252" s="267"/>
    </row>
    <row r="253" spans="2:26" x14ac:dyDescent="0.4">
      <c r="B253" s="267">
        <v>251</v>
      </c>
      <c r="F253" s="267" t="str">
        <f>IF(ISBLANK(Instruments[[#This Row],[Dwg_Base]]),"",Instruments[[#This Row],[Dwg_Base]]+Instruments[[#This Row],[Dwg_Index]])</f>
        <v/>
      </c>
      <c r="H253" s="267" t="str">
        <f>IF(ISBLANK(Instruments[[#This Row],[Dwg_Base]]),"",_xlfn.TEXTJOIN("-",,jobNumber,Instruments[[#This Row],[Dwg_Type]],Instruments[[#This Row],[Dwg_Number]],Instruments[[#This Row],[Dwg_Suffix]]))</f>
        <v/>
      </c>
      <c r="K253" s="267" t="str">
        <f xml:space="preserve"> UPPER(TRIM( MID(Instruments[[#This Row],[Description]],1,22)))</f>
        <v/>
      </c>
      <c r="L253" s="267" t="str">
        <f xml:space="preserve"> UPPER( TRIM( MID(Instruments[[#This Row],[Description]],23,22)))</f>
        <v/>
      </c>
      <c r="M253" s="267" t="str">
        <f>UPPER( TRIM( MID(Instruments[[#This Row],[Description]],45,22)))</f>
        <v/>
      </c>
      <c r="V253" s="267"/>
      <c r="W253" s="267"/>
      <c r="X253" s="267"/>
      <c r="Y253" s="267"/>
      <c r="Z253" s="267"/>
    </row>
    <row r="254" spans="2:26" x14ac:dyDescent="0.4">
      <c r="B254" s="267">
        <v>252</v>
      </c>
      <c r="F254" s="267" t="str">
        <f>IF(ISBLANK(Instruments[[#This Row],[Dwg_Base]]),"",Instruments[[#This Row],[Dwg_Base]]+Instruments[[#This Row],[Dwg_Index]])</f>
        <v/>
      </c>
      <c r="H254" s="267" t="str">
        <f>IF(ISBLANK(Instruments[[#This Row],[Dwg_Base]]),"",_xlfn.TEXTJOIN("-",,jobNumber,Instruments[[#This Row],[Dwg_Type]],Instruments[[#This Row],[Dwg_Number]],Instruments[[#This Row],[Dwg_Suffix]]))</f>
        <v/>
      </c>
      <c r="K254" s="267" t="str">
        <f xml:space="preserve"> UPPER(TRIM( MID(Instruments[[#This Row],[Description]],1,22)))</f>
        <v/>
      </c>
      <c r="L254" s="267" t="str">
        <f xml:space="preserve"> UPPER( TRIM( MID(Instruments[[#This Row],[Description]],23,22)))</f>
        <v/>
      </c>
      <c r="M254" s="267" t="str">
        <f>UPPER( TRIM( MID(Instruments[[#This Row],[Description]],45,22)))</f>
        <v/>
      </c>
      <c r="V254" s="267"/>
      <c r="W254" s="267"/>
      <c r="X254" s="267"/>
      <c r="Y254" s="267"/>
      <c r="Z254" s="267"/>
    </row>
    <row r="255" spans="2:26" x14ac:dyDescent="0.4">
      <c r="B255" s="267">
        <v>253</v>
      </c>
      <c r="F255" s="267" t="str">
        <f>IF(ISBLANK(Instruments[[#This Row],[Dwg_Base]]),"",Instruments[[#This Row],[Dwg_Base]]+Instruments[[#This Row],[Dwg_Index]])</f>
        <v/>
      </c>
      <c r="H255" s="267" t="str">
        <f>IF(ISBLANK(Instruments[[#This Row],[Dwg_Base]]),"",_xlfn.TEXTJOIN("-",,jobNumber,Instruments[[#This Row],[Dwg_Type]],Instruments[[#This Row],[Dwg_Number]],Instruments[[#This Row],[Dwg_Suffix]]))</f>
        <v/>
      </c>
      <c r="K255" s="267" t="str">
        <f xml:space="preserve"> UPPER(TRIM( MID(Instruments[[#This Row],[Description]],1,22)))</f>
        <v/>
      </c>
      <c r="L255" s="267" t="str">
        <f xml:space="preserve"> UPPER( TRIM( MID(Instruments[[#This Row],[Description]],23,22)))</f>
        <v/>
      </c>
      <c r="M255" s="267" t="str">
        <f>UPPER( TRIM( MID(Instruments[[#This Row],[Description]],45,22)))</f>
        <v/>
      </c>
      <c r="V255" s="267"/>
      <c r="W255" s="267"/>
      <c r="X255" s="267"/>
      <c r="Y255" s="267"/>
      <c r="Z255" s="267"/>
    </row>
    <row r="256" spans="2:26" x14ac:dyDescent="0.4">
      <c r="B256" s="267">
        <v>254</v>
      </c>
      <c r="F256" s="267" t="str">
        <f>IF(ISBLANK(Instruments[[#This Row],[Dwg_Base]]),"",Instruments[[#This Row],[Dwg_Base]]+Instruments[[#This Row],[Dwg_Index]])</f>
        <v/>
      </c>
      <c r="H256" s="267" t="str">
        <f>IF(ISBLANK(Instruments[[#This Row],[Dwg_Base]]),"",_xlfn.TEXTJOIN("-",,jobNumber,Instruments[[#This Row],[Dwg_Type]],Instruments[[#This Row],[Dwg_Number]],Instruments[[#This Row],[Dwg_Suffix]]))</f>
        <v/>
      </c>
      <c r="K256" s="267" t="str">
        <f xml:space="preserve"> UPPER(TRIM( MID(Instruments[[#This Row],[Description]],1,22)))</f>
        <v/>
      </c>
      <c r="L256" s="267" t="str">
        <f xml:space="preserve"> UPPER( TRIM( MID(Instruments[[#This Row],[Description]],23,22)))</f>
        <v/>
      </c>
      <c r="M256" s="267" t="str">
        <f>UPPER( TRIM( MID(Instruments[[#This Row],[Description]],45,22)))</f>
        <v/>
      </c>
      <c r="V256" s="267"/>
      <c r="W256" s="267"/>
      <c r="X256" s="267"/>
      <c r="Y256" s="267"/>
      <c r="Z256" s="267"/>
    </row>
    <row r="257" spans="2:26" x14ac:dyDescent="0.4">
      <c r="B257" s="267">
        <v>255</v>
      </c>
      <c r="F257" s="267" t="str">
        <f>IF(ISBLANK(Instruments[[#This Row],[Dwg_Base]]),"",Instruments[[#This Row],[Dwg_Base]]+Instruments[[#This Row],[Dwg_Index]])</f>
        <v/>
      </c>
      <c r="H257" s="267" t="str">
        <f>IF(ISBLANK(Instruments[[#This Row],[Dwg_Base]]),"",_xlfn.TEXTJOIN("-",,jobNumber,Instruments[[#This Row],[Dwg_Type]],Instruments[[#This Row],[Dwg_Number]],Instruments[[#This Row],[Dwg_Suffix]]))</f>
        <v/>
      </c>
      <c r="K257" s="267" t="str">
        <f xml:space="preserve"> UPPER(TRIM( MID(Instruments[[#This Row],[Description]],1,22)))</f>
        <v/>
      </c>
      <c r="L257" s="267" t="str">
        <f xml:space="preserve"> UPPER( TRIM( MID(Instruments[[#This Row],[Description]],23,22)))</f>
        <v/>
      </c>
      <c r="M257" s="267" t="str">
        <f>UPPER( TRIM( MID(Instruments[[#This Row],[Description]],45,22)))</f>
        <v/>
      </c>
      <c r="V257" s="267"/>
      <c r="W257" s="267"/>
      <c r="X257" s="267"/>
      <c r="Y257" s="267"/>
      <c r="Z257" s="267"/>
    </row>
    <row r="258" spans="2:26" x14ac:dyDescent="0.4">
      <c r="B258" s="267">
        <v>256</v>
      </c>
      <c r="F258" s="267" t="str">
        <f>IF(ISBLANK(Instruments[[#This Row],[Dwg_Base]]),"",Instruments[[#This Row],[Dwg_Base]]+Instruments[[#This Row],[Dwg_Index]])</f>
        <v/>
      </c>
      <c r="H258" s="267" t="str">
        <f>IF(ISBLANK(Instruments[[#This Row],[Dwg_Base]]),"",_xlfn.TEXTJOIN("-",,jobNumber,Instruments[[#This Row],[Dwg_Type]],Instruments[[#This Row],[Dwg_Number]],Instruments[[#This Row],[Dwg_Suffix]]))</f>
        <v/>
      </c>
      <c r="K258" s="267" t="str">
        <f xml:space="preserve"> UPPER(TRIM( MID(Instruments[[#This Row],[Description]],1,22)))</f>
        <v/>
      </c>
      <c r="L258" s="267" t="str">
        <f xml:space="preserve"> UPPER( TRIM( MID(Instruments[[#This Row],[Description]],23,22)))</f>
        <v/>
      </c>
      <c r="M258" s="267" t="str">
        <f>UPPER( TRIM( MID(Instruments[[#This Row],[Description]],45,22)))</f>
        <v/>
      </c>
      <c r="V258" s="267"/>
      <c r="W258" s="267"/>
      <c r="X258" s="267"/>
      <c r="Y258" s="267"/>
      <c r="Z258" s="267"/>
    </row>
    <row r="259" spans="2:26" x14ac:dyDescent="0.4">
      <c r="B259" s="267">
        <v>257</v>
      </c>
      <c r="F259" s="267" t="str">
        <f>IF(ISBLANK(Instruments[[#This Row],[Dwg_Base]]),"",Instruments[[#This Row],[Dwg_Base]]+Instruments[[#This Row],[Dwg_Index]])</f>
        <v/>
      </c>
      <c r="H259" s="267" t="str">
        <f>IF(ISBLANK(Instruments[[#This Row],[Dwg_Base]]),"",_xlfn.TEXTJOIN("-",,jobNumber,Instruments[[#This Row],[Dwg_Type]],Instruments[[#This Row],[Dwg_Number]],Instruments[[#This Row],[Dwg_Suffix]]))</f>
        <v/>
      </c>
      <c r="K259" s="267" t="str">
        <f xml:space="preserve"> UPPER(TRIM( MID(Instruments[[#This Row],[Description]],1,22)))</f>
        <v/>
      </c>
      <c r="L259" s="267" t="str">
        <f xml:space="preserve"> UPPER( TRIM( MID(Instruments[[#This Row],[Description]],23,22)))</f>
        <v/>
      </c>
      <c r="M259" s="267" t="str">
        <f>UPPER( TRIM( MID(Instruments[[#This Row],[Description]],45,22)))</f>
        <v/>
      </c>
      <c r="V259" s="267"/>
      <c r="W259" s="267"/>
      <c r="X259" s="267"/>
      <c r="Y259" s="267"/>
      <c r="Z259" s="267"/>
    </row>
    <row r="260" spans="2:26" x14ac:dyDescent="0.4">
      <c r="B260" s="267">
        <v>258</v>
      </c>
      <c r="F260" s="267" t="str">
        <f>IF(ISBLANK(Instruments[[#This Row],[Dwg_Base]]),"",Instruments[[#This Row],[Dwg_Base]]+Instruments[[#This Row],[Dwg_Index]])</f>
        <v/>
      </c>
      <c r="H260" s="267" t="str">
        <f>IF(ISBLANK(Instruments[[#This Row],[Dwg_Base]]),"",_xlfn.TEXTJOIN("-",,jobNumber,Instruments[[#This Row],[Dwg_Type]],Instruments[[#This Row],[Dwg_Number]],Instruments[[#This Row],[Dwg_Suffix]]))</f>
        <v/>
      </c>
      <c r="K260" s="267" t="str">
        <f xml:space="preserve"> UPPER(TRIM( MID(Instruments[[#This Row],[Description]],1,22)))</f>
        <v/>
      </c>
      <c r="L260" s="267" t="str">
        <f xml:space="preserve"> UPPER( TRIM( MID(Instruments[[#This Row],[Description]],23,22)))</f>
        <v/>
      </c>
      <c r="M260" s="267" t="str">
        <f>UPPER( TRIM( MID(Instruments[[#This Row],[Description]],45,22)))</f>
        <v/>
      </c>
      <c r="V260" s="267"/>
      <c r="W260" s="267"/>
      <c r="X260" s="267"/>
      <c r="Y260" s="267"/>
      <c r="Z260" s="267"/>
    </row>
    <row r="261" spans="2:26" x14ac:dyDescent="0.4">
      <c r="B261" s="267">
        <v>259</v>
      </c>
      <c r="F261" s="267" t="str">
        <f>IF(ISBLANK(Instruments[[#This Row],[Dwg_Base]]),"",Instruments[[#This Row],[Dwg_Base]]+Instruments[[#This Row],[Dwg_Index]])</f>
        <v/>
      </c>
      <c r="H261" s="267" t="str">
        <f>IF(ISBLANK(Instruments[[#This Row],[Dwg_Base]]),"",_xlfn.TEXTJOIN("-",,jobNumber,Instruments[[#This Row],[Dwg_Type]],Instruments[[#This Row],[Dwg_Number]],Instruments[[#This Row],[Dwg_Suffix]]))</f>
        <v/>
      </c>
      <c r="K261" s="267" t="str">
        <f xml:space="preserve"> UPPER(TRIM( MID(Instruments[[#This Row],[Description]],1,22)))</f>
        <v/>
      </c>
      <c r="L261" s="267" t="str">
        <f xml:space="preserve"> UPPER( TRIM( MID(Instruments[[#This Row],[Description]],23,22)))</f>
        <v/>
      </c>
      <c r="M261" s="267" t="str">
        <f>UPPER( TRIM( MID(Instruments[[#This Row],[Description]],45,22)))</f>
        <v/>
      </c>
      <c r="V261" s="267"/>
      <c r="W261" s="267"/>
      <c r="X261" s="267"/>
      <c r="Y261" s="267"/>
      <c r="Z261" s="267"/>
    </row>
    <row r="262" spans="2:26" x14ac:dyDescent="0.4">
      <c r="B262" s="267">
        <v>260</v>
      </c>
      <c r="F262" s="267" t="str">
        <f>IF(ISBLANK(Instruments[[#This Row],[Dwg_Base]]),"",Instruments[[#This Row],[Dwg_Base]]+Instruments[[#This Row],[Dwg_Index]])</f>
        <v/>
      </c>
      <c r="H262" s="267" t="str">
        <f>IF(ISBLANK(Instruments[[#This Row],[Dwg_Base]]),"",_xlfn.TEXTJOIN("-",,jobNumber,Instruments[[#This Row],[Dwg_Type]],Instruments[[#This Row],[Dwg_Number]],Instruments[[#This Row],[Dwg_Suffix]]))</f>
        <v/>
      </c>
      <c r="K262" s="267" t="str">
        <f xml:space="preserve"> UPPER(TRIM( MID(Instruments[[#This Row],[Description]],1,22)))</f>
        <v/>
      </c>
      <c r="L262" s="267" t="str">
        <f xml:space="preserve"> UPPER( TRIM( MID(Instruments[[#This Row],[Description]],23,22)))</f>
        <v/>
      </c>
      <c r="M262" s="267" t="str">
        <f>UPPER( TRIM( MID(Instruments[[#This Row],[Description]],45,22)))</f>
        <v/>
      </c>
      <c r="V262" s="267"/>
      <c r="W262" s="267"/>
      <c r="X262" s="267"/>
      <c r="Y262" s="267"/>
      <c r="Z262" s="267"/>
    </row>
    <row r="263" spans="2:26" x14ac:dyDescent="0.4">
      <c r="B263" s="267">
        <v>261</v>
      </c>
      <c r="F263" s="267" t="str">
        <f>IF(ISBLANK(Instruments[[#This Row],[Dwg_Base]]),"",Instruments[[#This Row],[Dwg_Base]]+Instruments[[#This Row],[Dwg_Index]])</f>
        <v/>
      </c>
      <c r="H263" s="267" t="str">
        <f>IF(ISBLANK(Instruments[[#This Row],[Dwg_Base]]),"",_xlfn.TEXTJOIN("-",,jobNumber,Instruments[[#This Row],[Dwg_Type]],Instruments[[#This Row],[Dwg_Number]],Instruments[[#This Row],[Dwg_Suffix]]))</f>
        <v/>
      </c>
      <c r="K263" s="267" t="str">
        <f xml:space="preserve"> UPPER(TRIM( MID(Instruments[[#This Row],[Description]],1,22)))</f>
        <v/>
      </c>
      <c r="L263" s="267" t="str">
        <f xml:space="preserve"> UPPER( TRIM( MID(Instruments[[#This Row],[Description]],23,22)))</f>
        <v/>
      </c>
      <c r="M263" s="267" t="str">
        <f>UPPER( TRIM( MID(Instruments[[#This Row],[Description]],45,22)))</f>
        <v/>
      </c>
      <c r="V263" s="267"/>
      <c r="W263" s="267"/>
      <c r="X263" s="267"/>
      <c r="Y263" s="267"/>
      <c r="Z263" s="267"/>
    </row>
    <row r="264" spans="2:26" x14ac:dyDescent="0.4">
      <c r="B264" s="267">
        <v>262</v>
      </c>
      <c r="F264" s="267" t="str">
        <f>IF(ISBLANK(Instruments[[#This Row],[Dwg_Base]]),"",Instruments[[#This Row],[Dwg_Base]]+Instruments[[#This Row],[Dwg_Index]])</f>
        <v/>
      </c>
      <c r="H264" s="267" t="str">
        <f>IF(ISBLANK(Instruments[[#This Row],[Dwg_Base]]),"",_xlfn.TEXTJOIN("-",,jobNumber,Instruments[[#This Row],[Dwg_Type]],Instruments[[#This Row],[Dwg_Number]],Instruments[[#This Row],[Dwg_Suffix]]))</f>
        <v/>
      </c>
      <c r="K264" s="267" t="str">
        <f xml:space="preserve"> UPPER(TRIM( MID(Instruments[[#This Row],[Description]],1,22)))</f>
        <v/>
      </c>
      <c r="L264" s="267" t="str">
        <f xml:space="preserve"> UPPER( TRIM( MID(Instruments[[#This Row],[Description]],23,22)))</f>
        <v/>
      </c>
      <c r="M264" s="267" t="str">
        <f>UPPER( TRIM( MID(Instruments[[#This Row],[Description]],45,22)))</f>
        <v/>
      </c>
      <c r="V264" s="267"/>
      <c r="W264" s="267"/>
      <c r="X264" s="267"/>
      <c r="Y264" s="267"/>
      <c r="Z264" s="267"/>
    </row>
    <row r="265" spans="2:26" x14ac:dyDescent="0.4">
      <c r="B265" s="267">
        <v>263</v>
      </c>
      <c r="F265" s="267" t="str">
        <f>IF(ISBLANK(Instruments[[#This Row],[Dwg_Base]]),"",Instruments[[#This Row],[Dwg_Base]]+Instruments[[#This Row],[Dwg_Index]])</f>
        <v/>
      </c>
      <c r="H265" s="267" t="str">
        <f>IF(ISBLANK(Instruments[[#This Row],[Dwg_Base]]),"",_xlfn.TEXTJOIN("-",,jobNumber,Instruments[[#This Row],[Dwg_Type]],Instruments[[#This Row],[Dwg_Number]],Instruments[[#This Row],[Dwg_Suffix]]))</f>
        <v/>
      </c>
      <c r="K265" s="267" t="str">
        <f xml:space="preserve"> UPPER(TRIM( MID(Instruments[[#This Row],[Description]],1,22)))</f>
        <v/>
      </c>
      <c r="L265" s="267" t="str">
        <f xml:space="preserve"> UPPER( TRIM( MID(Instruments[[#This Row],[Description]],23,22)))</f>
        <v/>
      </c>
      <c r="M265" s="267" t="str">
        <f>UPPER( TRIM( MID(Instruments[[#This Row],[Description]],45,22)))</f>
        <v/>
      </c>
      <c r="V265" s="267"/>
      <c r="W265" s="267"/>
      <c r="X265" s="267"/>
      <c r="Y265" s="267"/>
      <c r="Z265" s="267"/>
    </row>
    <row r="266" spans="2:26" x14ac:dyDescent="0.4">
      <c r="B266" s="267">
        <v>264</v>
      </c>
      <c r="F266" s="267" t="str">
        <f>IF(ISBLANK(Instruments[[#This Row],[Dwg_Base]]),"",Instruments[[#This Row],[Dwg_Base]]+Instruments[[#This Row],[Dwg_Index]])</f>
        <v/>
      </c>
      <c r="H266" s="267" t="str">
        <f>IF(ISBLANK(Instruments[[#This Row],[Dwg_Base]]),"",_xlfn.TEXTJOIN("-",,jobNumber,Instruments[[#This Row],[Dwg_Type]],Instruments[[#This Row],[Dwg_Number]],Instruments[[#This Row],[Dwg_Suffix]]))</f>
        <v/>
      </c>
      <c r="K266" s="267" t="str">
        <f xml:space="preserve"> UPPER(TRIM( MID(Instruments[[#This Row],[Description]],1,22)))</f>
        <v/>
      </c>
      <c r="L266" s="267" t="str">
        <f xml:space="preserve"> UPPER( TRIM( MID(Instruments[[#This Row],[Description]],23,22)))</f>
        <v/>
      </c>
      <c r="M266" s="267" t="str">
        <f>UPPER( TRIM( MID(Instruments[[#This Row],[Description]],45,22)))</f>
        <v/>
      </c>
      <c r="V266" s="267"/>
      <c r="W266" s="267"/>
      <c r="X266" s="267"/>
      <c r="Y266" s="267"/>
      <c r="Z266" s="267"/>
    </row>
    <row r="267" spans="2:26" x14ac:dyDescent="0.4">
      <c r="B267" s="267">
        <v>265</v>
      </c>
      <c r="F267" s="267" t="str">
        <f>IF(ISBLANK(Instruments[[#This Row],[Dwg_Base]]),"",Instruments[[#This Row],[Dwg_Base]]+Instruments[[#This Row],[Dwg_Index]])</f>
        <v/>
      </c>
      <c r="H267" s="267" t="str">
        <f>IF(ISBLANK(Instruments[[#This Row],[Dwg_Base]]),"",_xlfn.TEXTJOIN("-",,jobNumber,Instruments[[#This Row],[Dwg_Type]],Instruments[[#This Row],[Dwg_Number]],Instruments[[#This Row],[Dwg_Suffix]]))</f>
        <v/>
      </c>
      <c r="K267" s="267" t="str">
        <f xml:space="preserve"> UPPER(TRIM( MID(Instruments[[#This Row],[Description]],1,22)))</f>
        <v/>
      </c>
      <c r="L267" s="267" t="str">
        <f xml:space="preserve"> UPPER( TRIM( MID(Instruments[[#This Row],[Description]],23,22)))</f>
        <v/>
      </c>
      <c r="M267" s="267" t="str">
        <f>UPPER( TRIM( MID(Instruments[[#This Row],[Description]],45,22)))</f>
        <v/>
      </c>
      <c r="V267" s="267"/>
      <c r="W267" s="267"/>
      <c r="X267" s="267"/>
      <c r="Y267" s="267"/>
      <c r="Z267" s="267"/>
    </row>
    <row r="268" spans="2:26" x14ac:dyDescent="0.4">
      <c r="B268" s="267">
        <v>266</v>
      </c>
      <c r="F268" s="267" t="str">
        <f>IF(ISBLANK(Instruments[[#This Row],[Dwg_Base]]),"",Instruments[[#This Row],[Dwg_Base]]+Instruments[[#This Row],[Dwg_Index]])</f>
        <v/>
      </c>
      <c r="H268" s="267" t="str">
        <f>IF(ISBLANK(Instruments[[#This Row],[Dwg_Base]]),"",_xlfn.TEXTJOIN("-",,jobNumber,Instruments[[#This Row],[Dwg_Type]],Instruments[[#This Row],[Dwg_Number]],Instruments[[#This Row],[Dwg_Suffix]]))</f>
        <v/>
      </c>
      <c r="K268" s="267" t="str">
        <f xml:space="preserve"> UPPER(TRIM( MID(Instruments[[#This Row],[Description]],1,22)))</f>
        <v/>
      </c>
      <c r="L268" s="267" t="str">
        <f xml:space="preserve"> UPPER( TRIM( MID(Instruments[[#This Row],[Description]],23,22)))</f>
        <v/>
      </c>
      <c r="M268" s="267" t="str">
        <f>UPPER( TRIM( MID(Instruments[[#This Row],[Description]],45,22)))</f>
        <v/>
      </c>
      <c r="V268" s="267"/>
      <c r="W268" s="267"/>
      <c r="X268" s="267"/>
      <c r="Y268" s="267"/>
      <c r="Z268" s="267"/>
    </row>
    <row r="269" spans="2:26" x14ac:dyDescent="0.4">
      <c r="B269" s="267">
        <v>267</v>
      </c>
      <c r="F269" s="267" t="str">
        <f>IF(ISBLANK(Instruments[[#This Row],[Dwg_Base]]),"",Instruments[[#This Row],[Dwg_Base]]+Instruments[[#This Row],[Dwg_Index]])</f>
        <v/>
      </c>
      <c r="H269" s="267" t="str">
        <f>IF(ISBLANK(Instruments[[#This Row],[Dwg_Base]]),"",_xlfn.TEXTJOIN("-",,jobNumber,Instruments[[#This Row],[Dwg_Type]],Instruments[[#This Row],[Dwg_Number]],Instruments[[#This Row],[Dwg_Suffix]]))</f>
        <v/>
      </c>
      <c r="K269" s="267" t="str">
        <f xml:space="preserve"> UPPER(TRIM( MID(Instruments[[#This Row],[Description]],1,22)))</f>
        <v/>
      </c>
      <c r="L269" s="267" t="str">
        <f xml:space="preserve"> UPPER( TRIM( MID(Instruments[[#This Row],[Description]],23,22)))</f>
        <v/>
      </c>
      <c r="M269" s="267" t="str">
        <f>UPPER( TRIM( MID(Instruments[[#This Row],[Description]],45,22)))</f>
        <v/>
      </c>
      <c r="V269" s="267"/>
      <c r="W269" s="267"/>
      <c r="X269" s="267"/>
      <c r="Y269" s="267"/>
      <c r="Z269" s="267"/>
    </row>
    <row r="270" spans="2:26" x14ac:dyDescent="0.4">
      <c r="B270" s="267">
        <v>268</v>
      </c>
      <c r="F270" s="267" t="str">
        <f>IF(ISBLANK(Instruments[[#This Row],[Dwg_Base]]),"",Instruments[[#This Row],[Dwg_Base]]+Instruments[[#This Row],[Dwg_Index]])</f>
        <v/>
      </c>
      <c r="H270" s="267" t="str">
        <f>IF(ISBLANK(Instruments[[#This Row],[Dwg_Base]]),"",_xlfn.TEXTJOIN("-",,jobNumber,Instruments[[#This Row],[Dwg_Type]],Instruments[[#This Row],[Dwg_Number]],Instruments[[#This Row],[Dwg_Suffix]]))</f>
        <v/>
      </c>
      <c r="K270" s="267" t="str">
        <f xml:space="preserve"> UPPER(TRIM( MID(Instruments[[#This Row],[Description]],1,22)))</f>
        <v/>
      </c>
      <c r="L270" s="267" t="str">
        <f xml:space="preserve"> UPPER( TRIM( MID(Instruments[[#This Row],[Description]],23,22)))</f>
        <v/>
      </c>
      <c r="M270" s="267" t="str">
        <f>UPPER( TRIM( MID(Instruments[[#This Row],[Description]],45,22)))</f>
        <v/>
      </c>
      <c r="V270" s="267"/>
      <c r="W270" s="267"/>
      <c r="X270" s="267"/>
      <c r="Y270" s="267"/>
      <c r="Z270" s="267"/>
    </row>
    <row r="271" spans="2:26" x14ac:dyDescent="0.4">
      <c r="B271" s="267">
        <v>269</v>
      </c>
      <c r="F271" s="267" t="str">
        <f>IF(ISBLANK(Instruments[[#This Row],[Dwg_Base]]),"",Instruments[[#This Row],[Dwg_Base]]+Instruments[[#This Row],[Dwg_Index]])</f>
        <v/>
      </c>
      <c r="H271" s="267" t="str">
        <f>IF(ISBLANK(Instruments[[#This Row],[Dwg_Base]]),"",_xlfn.TEXTJOIN("-",,jobNumber,Instruments[[#This Row],[Dwg_Type]],Instruments[[#This Row],[Dwg_Number]],Instruments[[#This Row],[Dwg_Suffix]]))</f>
        <v/>
      </c>
      <c r="K271" s="267" t="str">
        <f xml:space="preserve"> UPPER(TRIM( MID(Instruments[[#This Row],[Description]],1,22)))</f>
        <v/>
      </c>
      <c r="L271" s="267" t="str">
        <f xml:space="preserve"> UPPER( TRIM( MID(Instruments[[#This Row],[Description]],23,22)))</f>
        <v/>
      </c>
      <c r="M271" s="267" t="str">
        <f>UPPER( TRIM( MID(Instruments[[#This Row],[Description]],45,22)))</f>
        <v/>
      </c>
      <c r="V271" s="267"/>
      <c r="W271" s="267"/>
      <c r="X271" s="267"/>
      <c r="Y271" s="267"/>
      <c r="Z271" s="267"/>
    </row>
    <row r="272" spans="2:26" x14ac:dyDescent="0.4">
      <c r="B272" s="267">
        <v>270</v>
      </c>
      <c r="F272" s="267" t="str">
        <f>IF(ISBLANK(Instruments[[#This Row],[Dwg_Base]]),"",Instruments[[#This Row],[Dwg_Base]]+Instruments[[#This Row],[Dwg_Index]])</f>
        <v/>
      </c>
      <c r="H272" s="267" t="str">
        <f>IF(ISBLANK(Instruments[[#This Row],[Dwg_Base]]),"",_xlfn.TEXTJOIN("-",,jobNumber,Instruments[[#This Row],[Dwg_Type]],Instruments[[#This Row],[Dwg_Number]],Instruments[[#This Row],[Dwg_Suffix]]))</f>
        <v/>
      </c>
      <c r="K272" s="267" t="str">
        <f xml:space="preserve"> UPPER(TRIM( MID(Instruments[[#This Row],[Description]],1,22)))</f>
        <v/>
      </c>
      <c r="L272" s="267" t="str">
        <f xml:space="preserve"> UPPER( TRIM( MID(Instruments[[#This Row],[Description]],23,22)))</f>
        <v/>
      </c>
      <c r="M272" s="267" t="str">
        <f>UPPER( TRIM( MID(Instruments[[#This Row],[Description]],45,22)))</f>
        <v/>
      </c>
      <c r="V272" s="267"/>
      <c r="W272" s="267"/>
      <c r="X272" s="267"/>
      <c r="Y272" s="267"/>
      <c r="Z272" s="267"/>
    </row>
    <row r="273" spans="2:26" x14ac:dyDescent="0.4">
      <c r="B273" s="267">
        <v>271</v>
      </c>
      <c r="F273" s="267" t="str">
        <f>IF(ISBLANK(Instruments[[#This Row],[Dwg_Base]]),"",Instruments[[#This Row],[Dwg_Base]]+Instruments[[#This Row],[Dwg_Index]])</f>
        <v/>
      </c>
      <c r="H273" s="267" t="str">
        <f>IF(ISBLANK(Instruments[[#This Row],[Dwg_Base]]),"",_xlfn.TEXTJOIN("-",,jobNumber,Instruments[[#This Row],[Dwg_Type]],Instruments[[#This Row],[Dwg_Number]],Instruments[[#This Row],[Dwg_Suffix]]))</f>
        <v/>
      </c>
      <c r="K273" s="267" t="str">
        <f xml:space="preserve"> UPPER(TRIM( MID(Instruments[[#This Row],[Description]],1,22)))</f>
        <v/>
      </c>
      <c r="L273" s="267" t="str">
        <f xml:space="preserve"> UPPER( TRIM( MID(Instruments[[#This Row],[Description]],23,22)))</f>
        <v/>
      </c>
      <c r="M273" s="267" t="str">
        <f>UPPER( TRIM( MID(Instruments[[#This Row],[Description]],45,22)))</f>
        <v/>
      </c>
      <c r="V273" s="267"/>
      <c r="W273" s="267"/>
      <c r="X273" s="267"/>
      <c r="Y273" s="267"/>
      <c r="Z273" s="267"/>
    </row>
    <row r="274" spans="2:26" x14ac:dyDescent="0.4">
      <c r="B274" s="267">
        <v>272</v>
      </c>
      <c r="F274" s="267" t="str">
        <f>IF(ISBLANK(Instruments[[#This Row],[Dwg_Base]]),"",Instruments[[#This Row],[Dwg_Base]]+Instruments[[#This Row],[Dwg_Index]])</f>
        <v/>
      </c>
      <c r="H274" s="267" t="str">
        <f>IF(ISBLANK(Instruments[[#This Row],[Dwg_Base]]),"",_xlfn.TEXTJOIN("-",,jobNumber,Instruments[[#This Row],[Dwg_Type]],Instruments[[#This Row],[Dwg_Number]],Instruments[[#This Row],[Dwg_Suffix]]))</f>
        <v/>
      </c>
      <c r="K274" s="267" t="str">
        <f xml:space="preserve"> UPPER(TRIM( MID(Instruments[[#This Row],[Description]],1,22)))</f>
        <v/>
      </c>
      <c r="L274" s="267" t="str">
        <f xml:space="preserve"> UPPER( TRIM( MID(Instruments[[#This Row],[Description]],23,22)))</f>
        <v/>
      </c>
      <c r="M274" s="267" t="str">
        <f>UPPER( TRIM( MID(Instruments[[#This Row],[Description]],45,22)))</f>
        <v/>
      </c>
      <c r="V274" s="267"/>
      <c r="W274" s="267"/>
      <c r="X274" s="267"/>
      <c r="Y274" s="267"/>
      <c r="Z274" s="267"/>
    </row>
    <row r="275" spans="2:26" x14ac:dyDescent="0.4">
      <c r="B275" s="267">
        <v>273</v>
      </c>
      <c r="F275" s="267" t="str">
        <f>IF(ISBLANK(Instruments[[#This Row],[Dwg_Base]]),"",Instruments[[#This Row],[Dwg_Base]]+Instruments[[#This Row],[Dwg_Index]])</f>
        <v/>
      </c>
      <c r="H275" s="267" t="str">
        <f>IF(ISBLANK(Instruments[[#This Row],[Dwg_Base]]),"",_xlfn.TEXTJOIN("-",,jobNumber,Instruments[[#This Row],[Dwg_Type]],Instruments[[#This Row],[Dwg_Number]],Instruments[[#This Row],[Dwg_Suffix]]))</f>
        <v/>
      </c>
      <c r="K275" s="267" t="str">
        <f xml:space="preserve"> UPPER(TRIM( MID(Instruments[[#This Row],[Description]],1,22)))</f>
        <v/>
      </c>
      <c r="L275" s="267" t="str">
        <f xml:space="preserve"> UPPER( TRIM( MID(Instruments[[#This Row],[Description]],23,22)))</f>
        <v/>
      </c>
      <c r="M275" s="267" t="str">
        <f>UPPER( TRIM( MID(Instruments[[#This Row],[Description]],45,22)))</f>
        <v/>
      </c>
      <c r="V275" s="267"/>
      <c r="W275" s="267"/>
      <c r="X275" s="267"/>
      <c r="Y275" s="267"/>
      <c r="Z275" s="267"/>
    </row>
    <row r="276" spans="2:26" x14ac:dyDescent="0.4">
      <c r="B276" s="267">
        <v>274</v>
      </c>
      <c r="F276" s="267" t="str">
        <f>IF(ISBLANK(Instruments[[#This Row],[Dwg_Base]]),"",Instruments[[#This Row],[Dwg_Base]]+Instruments[[#This Row],[Dwg_Index]])</f>
        <v/>
      </c>
      <c r="H276" s="267" t="str">
        <f>IF(ISBLANK(Instruments[[#This Row],[Dwg_Base]]),"",_xlfn.TEXTJOIN("-",,jobNumber,Instruments[[#This Row],[Dwg_Type]],Instruments[[#This Row],[Dwg_Number]],Instruments[[#This Row],[Dwg_Suffix]]))</f>
        <v/>
      </c>
      <c r="K276" s="267" t="str">
        <f xml:space="preserve"> UPPER(TRIM( MID(Instruments[[#This Row],[Description]],1,22)))</f>
        <v/>
      </c>
      <c r="L276" s="267" t="str">
        <f xml:space="preserve"> UPPER( TRIM( MID(Instruments[[#This Row],[Description]],23,22)))</f>
        <v/>
      </c>
      <c r="M276" s="267" t="str">
        <f>UPPER( TRIM( MID(Instruments[[#This Row],[Description]],45,22)))</f>
        <v/>
      </c>
      <c r="V276" s="267"/>
      <c r="W276" s="267"/>
      <c r="X276" s="267"/>
      <c r="Y276" s="267"/>
      <c r="Z276" s="267"/>
    </row>
    <row r="277" spans="2:26" x14ac:dyDescent="0.4">
      <c r="B277" s="267">
        <v>275</v>
      </c>
      <c r="F277" s="267" t="str">
        <f>IF(ISBLANK(Instruments[[#This Row],[Dwg_Base]]),"",Instruments[[#This Row],[Dwg_Base]]+Instruments[[#This Row],[Dwg_Index]])</f>
        <v/>
      </c>
      <c r="H277" s="267" t="str">
        <f>IF(ISBLANK(Instruments[[#This Row],[Dwg_Base]]),"",_xlfn.TEXTJOIN("-",,jobNumber,Instruments[[#This Row],[Dwg_Type]],Instruments[[#This Row],[Dwg_Number]],Instruments[[#This Row],[Dwg_Suffix]]))</f>
        <v/>
      </c>
      <c r="K277" s="267" t="str">
        <f xml:space="preserve"> UPPER(TRIM( MID(Instruments[[#This Row],[Description]],1,22)))</f>
        <v/>
      </c>
      <c r="L277" s="267" t="str">
        <f xml:space="preserve"> UPPER( TRIM( MID(Instruments[[#This Row],[Description]],23,22)))</f>
        <v/>
      </c>
      <c r="M277" s="267" t="str">
        <f>UPPER( TRIM( MID(Instruments[[#This Row],[Description]],45,22)))</f>
        <v/>
      </c>
      <c r="V277" s="267"/>
      <c r="W277" s="267"/>
      <c r="X277" s="267"/>
      <c r="Y277" s="267"/>
      <c r="Z277" s="267"/>
    </row>
    <row r="278" spans="2:26" x14ac:dyDescent="0.4">
      <c r="B278" s="267">
        <v>276</v>
      </c>
      <c r="F278" s="267" t="str">
        <f>IF(ISBLANK(Instruments[[#This Row],[Dwg_Base]]),"",Instruments[[#This Row],[Dwg_Base]]+Instruments[[#This Row],[Dwg_Index]])</f>
        <v/>
      </c>
      <c r="H278" s="267" t="str">
        <f>IF(ISBLANK(Instruments[[#This Row],[Dwg_Base]]),"",_xlfn.TEXTJOIN("-",,jobNumber,Instruments[[#This Row],[Dwg_Type]],Instruments[[#This Row],[Dwg_Number]],Instruments[[#This Row],[Dwg_Suffix]]))</f>
        <v/>
      </c>
      <c r="K278" s="267" t="str">
        <f xml:space="preserve"> UPPER(TRIM( MID(Instruments[[#This Row],[Description]],1,22)))</f>
        <v/>
      </c>
      <c r="L278" s="267" t="str">
        <f xml:space="preserve"> UPPER( TRIM( MID(Instruments[[#This Row],[Description]],23,22)))</f>
        <v/>
      </c>
      <c r="M278" s="267" t="str">
        <f>UPPER( TRIM( MID(Instruments[[#This Row],[Description]],45,22)))</f>
        <v/>
      </c>
      <c r="V278" s="267"/>
      <c r="W278" s="267"/>
      <c r="X278" s="267"/>
      <c r="Y278" s="267"/>
      <c r="Z278" s="267"/>
    </row>
    <row r="279" spans="2:26" x14ac:dyDescent="0.4">
      <c r="B279" s="267">
        <v>277</v>
      </c>
      <c r="F279" s="267" t="str">
        <f>IF(ISBLANK(Instruments[[#This Row],[Dwg_Base]]),"",Instruments[[#This Row],[Dwg_Base]]+Instruments[[#This Row],[Dwg_Index]])</f>
        <v/>
      </c>
      <c r="H279" s="267" t="str">
        <f>IF(ISBLANK(Instruments[[#This Row],[Dwg_Base]]),"",_xlfn.TEXTJOIN("-",,jobNumber,Instruments[[#This Row],[Dwg_Type]],Instruments[[#This Row],[Dwg_Number]],Instruments[[#This Row],[Dwg_Suffix]]))</f>
        <v/>
      </c>
      <c r="K279" s="267" t="str">
        <f xml:space="preserve"> UPPER(TRIM( MID(Instruments[[#This Row],[Description]],1,22)))</f>
        <v/>
      </c>
      <c r="L279" s="267" t="str">
        <f xml:space="preserve"> UPPER( TRIM( MID(Instruments[[#This Row],[Description]],23,22)))</f>
        <v/>
      </c>
      <c r="M279" s="267" t="str">
        <f>UPPER( TRIM( MID(Instruments[[#This Row],[Description]],45,22)))</f>
        <v/>
      </c>
      <c r="V279" s="267"/>
      <c r="W279" s="267"/>
      <c r="X279" s="267"/>
      <c r="Y279" s="267"/>
      <c r="Z279" s="267"/>
    </row>
    <row r="280" spans="2:26" x14ac:dyDescent="0.4">
      <c r="B280" s="267">
        <v>278</v>
      </c>
      <c r="F280" s="267" t="str">
        <f>IF(ISBLANK(Instruments[[#This Row],[Dwg_Base]]),"",Instruments[[#This Row],[Dwg_Base]]+Instruments[[#This Row],[Dwg_Index]])</f>
        <v/>
      </c>
      <c r="H280" s="267" t="str">
        <f>IF(ISBLANK(Instruments[[#This Row],[Dwg_Base]]),"",_xlfn.TEXTJOIN("-",,jobNumber,Instruments[[#This Row],[Dwg_Type]],Instruments[[#This Row],[Dwg_Number]],Instruments[[#This Row],[Dwg_Suffix]]))</f>
        <v/>
      </c>
      <c r="K280" s="267" t="str">
        <f xml:space="preserve"> UPPER(TRIM( MID(Instruments[[#This Row],[Description]],1,22)))</f>
        <v/>
      </c>
      <c r="L280" s="267" t="str">
        <f xml:space="preserve"> UPPER( TRIM( MID(Instruments[[#This Row],[Description]],23,22)))</f>
        <v/>
      </c>
      <c r="M280" s="267" t="str">
        <f>UPPER( TRIM( MID(Instruments[[#This Row],[Description]],45,22)))</f>
        <v/>
      </c>
      <c r="V280" s="267"/>
      <c r="W280" s="267"/>
      <c r="X280" s="267"/>
      <c r="Y280" s="267"/>
      <c r="Z280" s="267"/>
    </row>
    <row r="281" spans="2:26" x14ac:dyDescent="0.4">
      <c r="B281" s="267">
        <v>279</v>
      </c>
      <c r="F281" s="267" t="str">
        <f>IF(ISBLANK(Instruments[[#This Row],[Dwg_Base]]),"",Instruments[[#This Row],[Dwg_Base]]+Instruments[[#This Row],[Dwg_Index]])</f>
        <v/>
      </c>
      <c r="H281" s="267" t="str">
        <f>IF(ISBLANK(Instruments[[#This Row],[Dwg_Base]]),"",_xlfn.TEXTJOIN("-",,jobNumber,Instruments[[#This Row],[Dwg_Type]],Instruments[[#This Row],[Dwg_Number]],Instruments[[#This Row],[Dwg_Suffix]]))</f>
        <v/>
      </c>
      <c r="K281" s="267" t="str">
        <f xml:space="preserve"> UPPER(TRIM( MID(Instruments[[#This Row],[Description]],1,22)))</f>
        <v/>
      </c>
      <c r="L281" s="267" t="str">
        <f xml:space="preserve"> UPPER( TRIM( MID(Instruments[[#This Row],[Description]],23,22)))</f>
        <v/>
      </c>
      <c r="M281" s="267" t="str">
        <f>UPPER( TRIM( MID(Instruments[[#This Row],[Description]],45,22)))</f>
        <v/>
      </c>
      <c r="V281" s="267"/>
      <c r="W281" s="267"/>
      <c r="X281" s="267"/>
      <c r="Y281" s="267"/>
      <c r="Z281" s="267"/>
    </row>
    <row r="282" spans="2:26" x14ac:dyDescent="0.4">
      <c r="B282" s="267">
        <v>280</v>
      </c>
      <c r="F282" s="267" t="str">
        <f>IF(ISBLANK(Instruments[[#This Row],[Dwg_Base]]),"",Instruments[[#This Row],[Dwg_Base]]+Instruments[[#This Row],[Dwg_Index]])</f>
        <v/>
      </c>
      <c r="H282" s="267" t="str">
        <f>IF(ISBLANK(Instruments[[#This Row],[Dwg_Base]]),"",_xlfn.TEXTJOIN("-",,jobNumber,Instruments[[#This Row],[Dwg_Type]],Instruments[[#This Row],[Dwg_Number]],Instruments[[#This Row],[Dwg_Suffix]]))</f>
        <v/>
      </c>
      <c r="K282" s="267" t="str">
        <f xml:space="preserve"> UPPER(TRIM( MID(Instruments[[#This Row],[Description]],1,22)))</f>
        <v/>
      </c>
      <c r="L282" s="267" t="str">
        <f xml:space="preserve"> UPPER( TRIM( MID(Instruments[[#This Row],[Description]],23,22)))</f>
        <v/>
      </c>
      <c r="M282" s="267" t="str">
        <f>UPPER( TRIM( MID(Instruments[[#This Row],[Description]],45,22)))</f>
        <v/>
      </c>
      <c r="V282" s="267"/>
      <c r="W282" s="267"/>
      <c r="X282" s="267"/>
      <c r="Y282" s="267"/>
      <c r="Z282" s="267"/>
    </row>
    <row r="283" spans="2:26" x14ac:dyDescent="0.4">
      <c r="B283" s="267">
        <v>281</v>
      </c>
      <c r="F283" s="267" t="str">
        <f>IF(ISBLANK(Instruments[[#This Row],[Dwg_Base]]),"",Instruments[[#This Row],[Dwg_Base]]+Instruments[[#This Row],[Dwg_Index]])</f>
        <v/>
      </c>
      <c r="H283" s="267" t="str">
        <f>IF(ISBLANK(Instruments[[#This Row],[Dwg_Base]]),"",_xlfn.TEXTJOIN("-",,jobNumber,Instruments[[#This Row],[Dwg_Type]],Instruments[[#This Row],[Dwg_Number]],Instruments[[#This Row],[Dwg_Suffix]]))</f>
        <v/>
      </c>
      <c r="K283" s="267" t="str">
        <f xml:space="preserve"> UPPER(TRIM( MID(Instruments[[#This Row],[Description]],1,22)))</f>
        <v/>
      </c>
      <c r="L283" s="267" t="str">
        <f xml:space="preserve"> UPPER( TRIM( MID(Instruments[[#This Row],[Description]],23,22)))</f>
        <v/>
      </c>
      <c r="M283" s="267" t="str">
        <f>UPPER( TRIM( MID(Instruments[[#This Row],[Description]],45,22)))</f>
        <v/>
      </c>
      <c r="V283" s="267"/>
      <c r="W283" s="267"/>
      <c r="X283" s="267"/>
      <c r="Y283" s="267"/>
      <c r="Z283" s="267"/>
    </row>
    <row r="284" spans="2:26" x14ac:dyDescent="0.4">
      <c r="B284" s="267">
        <v>282</v>
      </c>
      <c r="F284" s="267" t="str">
        <f>IF(ISBLANK(Instruments[[#This Row],[Dwg_Base]]),"",Instruments[[#This Row],[Dwg_Base]]+Instruments[[#This Row],[Dwg_Index]])</f>
        <v/>
      </c>
      <c r="H284" s="267" t="str">
        <f>IF(ISBLANK(Instruments[[#This Row],[Dwg_Base]]),"",_xlfn.TEXTJOIN("-",,jobNumber,Instruments[[#This Row],[Dwg_Type]],Instruments[[#This Row],[Dwg_Number]],Instruments[[#This Row],[Dwg_Suffix]]))</f>
        <v/>
      </c>
      <c r="K284" s="267" t="str">
        <f xml:space="preserve"> UPPER(TRIM( MID(Instruments[[#This Row],[Description]],1,22)))</f>
        <v/>
      </c>
      <c r="L284" s="267" t="str">
        <f xml:space="preserve"> UPPER( TRIM( MID(Instruments[[#This Row],[Description]],23,22)))</f>
        <v/>
      </c>
      <c r="M284" s="267" t="str">
        <f>UPPER( TRIM( MID(Instruments[[#This Row],[Description]],45,22)))</f>
        <v/>
      </c>
      <c r="V284" s="267"/>
      <c r="W284" s="267"/>
      <c r="X284" s="267"/>
      <c r="Y284" s="267"/>
      <c r="Z284" s="267"/>
    </row>
    <row r="285" spans="2:26" x14ac:dyDescent="0.4">
      <c r="B285" s="267">
        <v>283</v>
      </c>
      <c r="F285" s="267" t="str">
        <f>IF(ISBLANK(Instruments[[#This Row],[Dwg_Base]]),"",Instruments[[#This Row],[Dwg_Base]]+Instruments[[#This Row],[Dwg_Index]])</f>
        <v/>
      </c>
      <c r="H285" s="267" t="str">
        <f>IF(ISBLANK(Instruments[[#This Row],[Dwg_Base]]),"",_xlfn.TEXTJOIN("-",,jobNumber,Instruments[[#This Row],[Dwg_Type]],Instruments[[#This Row],[Dwg_Number]],Instruments[[#This Row],[Dwg_Suffix]]))</f>
        <v/>
      </c>
      <c r="K285" s="267" t="str">
        <f xml:space="preserve"> UPPER(TRIM( MID(Instruments[[#This Row],[Description]],1,22)))</f>
        <v/>
      </c>
      <c r="L285" s="267" t="str">
        <f xml:space="preserve"> UPPER( TRIM( MID(Instruments[[#This Row],[Description]],23,22)))</f>
        <v/>
      </c>
      <c r="M285" s="267" t="str">
        <f>UPPER( TRIM( MID(Instruments[[#This Row],[Description]],45,22)))</f>
        <v/>
      </c>
      <c r="V285" s="267"/>
      <c r="W285" s="267"/>
      <c r="X285" s="267"/>
      <c r="Y285" s="267"/>
      <c r="Z285" s="267"/>
    </row>
    <row r="286" spans="2:26" x14ac:dyDescent="0.4">
      <c r="B286" s="267">
        <v>284</v>
      </c>
      <c r="F286" s="267" t="str">
        <f>IF(ISBLANK(Instruments[[#This Row],[Dwg_Base]]),"",Instruments[[#This Row],[Dwg_Base]]+Instruments[[#This Row],[Dwg_Index]])</f>
        <v/>
      </c>
      <c r="H286" s="267" t="str">
        <f>IF(ISBLANK(Instruments[[#This Row],[Dwg_Base]]),"",_xlfn.TEXTJOIN("-",,jobNumber,Instruments[[#This Row],[Dwg_Type]],Instruments[[#This Row],[Dwg_Number]],Instruments[[#This Row],[Dwg_Suffix]]))</f>
        <v/>
      </c>
      <c r="K286" s="267" t="str">
        <f xml:space="preserve"> UPPER(TRIM( MID(Instruments[[#This Row],[Description]],1,22)))</f>
        <v/>
      </c>
      <c r="L286" s="267" t="str">
        <f xml:space="preserve"> UPPER( TRIM( MID(Instruments[[#This Row],[Description]],23,22)))</f>
        <v/>
      </c>
      <c r="M286" s="267" t="str">
        <f>UPPER( TRIM( MID(Instruments[[#This Row],[Description]],45,22)))</f>
        <v/>
      </c>
      <c r="V286" s="267"/>
      <c r="W286" s="267"/>
      <c r="X286" s="267"/>
      <c r="Y286" s="267"/>
      <c r="Z286" s="267"/>
    </row>
    <row r="287" spans="2:26" x14ac:dyDescent="0.4">
      <c r="B287" s="267">
        <v>285</v>
      </c>
      <c r="F287" s="267" t="str">
        <f>IF(ISBLANK(Instruments[[#This Row],[Dwg_Base]]),"",Instruments[[#This Row],[Dwg_Base]]+Instruments[[#This Row],[Dwg_Index]])</f>
        <v/>
      </c>
      <c r="H287" s="267" t="str">
        <f>IF(ISBLANK(Instruments[[#This Row],[Dwg_Base]]),"",_xlfn.TEXTJOIN("-",,jobNumber,Instruments[[#This Row],[Dwg_Type]],Instruments[[#This Row],[Dwg_Number]],Instruments[[#This Row],[Dwg_Suffix]]))</f>
        <v/>
      </c>
      <c r="K287" s="267" t="str">
        <f xml:space="preserve"> UPPER(TRIM( MID(Instruments[[#This Row],[Description]],1,22)))</f>
        <v/>
      </c>
      <c r="L287" s="267" t="str">
        <f xml:space="preserve"> UPPER( TRIM( MID(Instruments[[#This Row],[Description]],23,22)))</f>
        <v/>
      </c>
      <c r="M287" s="267" t="str">
        <f>UPPER( TRIM( MID(Instruments[[#This Row],[Description]],45,22)))</f>
        <v/>
      </c>
      <c r="V287" s="267"/>
      <c r="W287" s="267"/>
      <c r="X287" s="267"/>
      <c r="Y287" s="267"/>
      <c r="Z287" s="267"/>
    </row>
    <row r="288" spans="2:26" x14ac:dyDescent="0.4">
      <c r="B288" s="267">
        <v>286</v>
      </c>
      <c r="F288" s="267" t="str">
        <f>IF(ISBLANK(Instruments[[#This Row],[Dwg_Base]]),"",Instruments[[#This Row],[Dwg_Base]]+Instruments[[#This Row],[Dwg_Index]])</f>
        <v/>
      </c>
      <c r="H288" s="267" t="str">
        <f>IF(ISBLANK(Instruments[[#This Row],[Dwg_Base]]),"",_xlfn.TEXTJOIN("-",,jobNumber,Instruments[[#This Row],[Dwg_Type]],Instruments[[#This Row],[Dwg_Number]],Instruments[[#This Row],[Dwg_Suffix]]))</f>
        <v/>
      </c>
      <c r="K288" s="267" t="str">
        <f xml:space="preserve"> UPPER(TRIM( MID(Instruments[[#This Row],[Description]],1,22)))</f>
        <v/>
      </c>
      <c r="L288" s="267" t="str">
        <f xml:space="preserve"> UPPER( TRIM( MID(Instruments[[#This Row],[Description]],23,22)))</f>
        <v/>
      </c>
      <c r="M288" s="267" t="str">
        <f>UPPER( TRIM( MID(Instruments[[#This Row],[Description]],45,22)))</f>
        <v/>
      </c>
      <c r="V288" s="267"/>
      <c r="W288" s="267"/>
      <c r="X288" s="267"/>
      <c r="Y288" s="267"/>
      <c r="Z288" s="267"/>
    </row>
    <row r="289" spans="2:26" x14ac:dyDescent="0.4">
      <c r="B289" s="267">
        <v>287</v>
      </c>
      <c r="F289" s="267" t="str">
        <f>IF(ISBLANK(Instruments[[#This Row],[Dwg_Base]]),"",Instruments[[#This Row],[Dwg_Base]]+Instruments[[#This Row],[Dwg_Index]])</f>
        <v/>
      </c>
      <c r="H289" s="267" t="str">
        <f>IF(ISBLANK(Instruments[[#This Row],[Dwg_Base]]),"",_xlfn.TEXTJOIN("-",,jobNumber,Instruments[[#This Row],[Dwg_Type]],Instruments[[#This Row],[Dwg_Number]],Instruments[[#This Row],[Dwg_Suffix]]))</f>
        <v/>
      </c>
      <c r="K289" s="267" t="str">
        <f xml:space="preserve"> UPPER(TRIM( MID(Instruments[[#This Row],[Description]],1,22)))</f>
        <v/>
      </c>
      <c r="L289" s="267" t="str">
        <f xml:space="preserve"> UPPER( TRIM( MID(Instruments[[#This Row],[Description]],23,22)))</f>
        <v/>
      </c>
      <c r="M289" s="267" t="str">
        <f>UPPER( TRIM( MID(Instruments[[#This Row],[Description]],45,22)))</f>
        <v/>
      </c>
      <c r="V289" s="267"/>
      <c r="W289" s="267"/>
      <c r="X289" s="267"/>
      <c r="Y289" s="267"/>
      <c r="Z289" s="267"/>
    </row>
    <row r="290" spans="2:26" x14ac:dyDescent="0.4">
      <c r="B290" s="267">
        <v>288</v>
      </c>
      <c r="F290" s="267" t="str">
        <f>IF(ISBLANK(Instruments[[#This Row],[Dwg_Base]]),"",Instruments[[#This Row],[Dwg_Base]]+Instruments[[#This Row],[Dwg_Index]])</f>
        <v/>
      </c>
      <c r="H290" s="267" t="str">
        <f>IF(ISBLANK(Instruments[[#This Row],[Dwg_Base]]),"",_xlfn.TEXTJOIN("-",,jobNumber,Instruments[[#This Row],[Dwg_Type]],Instruments[[#This Row],[Dwg_Number]],Instruments[[#This Row],[Dwg_Suffix]]))</f>
        <v/>
      </c>
      <c r="K290" s="267" t="str">
        <f xml:space="preserve"> UPPER(TRIM( MID(Instruments[[#This Row],[Description]],1,22)))</f>
        <v/>
      </c>
      <c r="L290" s="267" t="str">
        <f xml:space="preserve"> UPPER( TRIM( MID(Instruments[[#This Row],[Description]],23,22)))</f>
        <v/>
      </c>
      <c r="M290" s="267" t="str">
        <f>UPPER( TRIM( MID(Instruments[[#This Row],[Description]],45,22)))</f>
        <v/>
      </c>
      <c r="V290" s="267"/>
      <c r="W290" s="267"/>
      <c r="X290" s="267"/>
      <c r="Y290" s="267"/>
      <c r="Z290" s="267"/>
    </row>
    <row r="291" spans="2:26" x14ac:dyDescent="0.4">
      <c r="B291" s="267">
        <v>289</v>
      </c>
      <c r="F291" s="267" t="str">
        <f>IF(ISBLANK(Instruments[[#This Row],[Dwg_Base]]),"",Instruments[[#This Row],[Dwg_Base]]+Instruments[[#This Row],[Dwg_Index]])</f>
        <v/>
      </c>
      <c r="H291" s="267" t="str">
        <f>IF(ISBLANK(Instruments[[#This Row],[Dwg_Base]]),"",_xlfn.TEXTJOIN("-",,jobNumber,Instruments[[#This Row],[Dwg_Type]],Instruments[[#This Row],[Dwg_Number]],Instruments[[#This Row],[Dwg_Suffix]]))</f>
        <v/>
      </c>
      <c r="K291" s="267" t="str">
        <f xml:space="preserve"> UPPER(TRIM( MID(Instruments[[#This Row],[Description]],1,22)))</f>
        <v/>
      </c>
      <c r="L291" s="267" t="str">
        <f xml:space="preserve"> UPPER( TRIM( MID(Instruments[[#This Row],[Description]],23,22)))</f>
        <v/>
      </c>
      <c r="M291" s="267" t="str">
        <f>UPPER( TRIM( MID(Instruments[[#This Row],[Description]],45,22)))</f>
        <v/>
      </c>
      <c r="V291" s="267"/>
      <c r="W291" s="267"/>
      <c r="X291" s="267"/>
      <c r="Y291" s="267"/>
      <c r="Z291" s="267"/>
    </row>
    <row r="292" spans="2:26" x14ac:dyDescent="0.4">
      <c r="B292" s="267">
        <v>290</v>
      </c>
      <c r="F292" s="267" t="str">
        <f>IF(ISBLANK(Instruments[[#This Row],[Dwg_Base]]),"",Instruments[[#This Row],[Dwg_Base]]+Instruments[[#This Row],[Dwg_Index]])</f>
        <v/>
      </c>
      <c r="H292" s="267" t="str">
        <f>IF(ISBLANK(Instruments[[#This Row],[Dwg_Base]]),"",_xlfn.TEXTJOIN("-",,jobNumber,Instruments[[#This Row],[Dwg_Type]],Instruments[[#This Row],[Dwg_Number]],Instruments[[#This Row],[Dwg_Suffix]]))</f>
        <v/>
      </c>
      <c r="K292" s="267" t="str">
        <f xml:space="preserve"> UPPER(TRIM( MID(Instruments[[#This Row],[Description]],1,22)))</f>
        <v/>
      </c>
      <c r="L292" s="267" t="str">
        <f xml:space="preserve"> UPPER( TRIM( MID(Instruments[[#This Row],[Description]],23,22)))</f>
        <v/>
      </c>
      <c r="M292" s="267" t="str">
        <f>UPPER( TRIM( MID(Instruments[[#This Row],[Description]],45,22)))</f>
        <v/>
      </c>
      <c r="V292" s="267"/>
      <c r="W292" s="267"/>
      <c r="X292" s="267"/>
      <c r="Y292" s="267"/>
      <c r="Z292" s="267"/>
    </row>
    <row r="293" spans="2:26" x14ac:dyDescent="0.4">
      <c r="B293" s="267">
        <v>291</v>
      </c>
      <c r="F293" s="267" t="str">
        <f>IF(ISBLANK(Instruments[[#This Row],[Dwg_Base]]),"",Instruments[[#This Row],[Dwg_Base]]+Instruments[[#This Row],[Dwg_Index]])</f>
        <v/>
      </c>
      <c r="H293" s="267" t="str">
        <f>IF(ISBLANK(Instruments[[#This Row],[Dwg_Base]]),"",_xlfn.TEXTJOIN("-",,jobNumber,Instruments[[#This Row],[Dwg_Type]],Instruments[[#This Row],[Dwg_Number]],Instruments[[#This Row],[Dwg_Suffix]]))</f>
        <v/>
      </c>
      <c r="K293" s="267" t="str">
        <f xml:space="preserve"> UPPER(TRIM( MID(Instruments[[#This Row],[Description]],1,22)))</f>
        <v/>
      </c>
      <c r="L293" s="267" t="str">
        <f xml:space="preserve"> UPPER( TRIM( MID(Instruments[[#This Row],[Description]],23,22)))</f>
        <v/>
      </c>
      <c r="M293" s="267" t="str">
        <f>UPPER( TRIM( MID(Instruments[[#This Row],[Description]],45,22)))</f>
        <v/>
      </c>
      <c r="V293" s="267"/>
      <c r="W293" s="267"/>
      <c r="X293" s="267"/>
      <c r="Y293" s="267"/>
      <c r="Z293" s="267"/>
    </row>
    <row r="294" spans="2:26" x14ac:dyDescent="0.4">
      <c r="B294" s="267">
        <v>292</v>
      </c>
      <c r="F294" s="267" t="str">
        <f>IF(ISBLANK(Instruments[[#This Row],[Dwg_Base]]),"",Instruments[[#This Row],[Dwg_Base]]+Instruments[[#This Row],[Dwg_Index]])</f>
        <v/>
      </c>
      <c r="H294" s="267" t="str">
        <f>IF(ISBLANK(Instruments[[#This Row],[Dwg_Base]]),"",_xlfn.TEXTJOIN("-",,jobNumber,Instruments[[#This Row],[Dwg_Type]],Instruments[[#This Row],[Dwg_Number]],Instruments[[#This Row],[Dwg_Suffix]]))</f>
        <v/>
      </c>
      <c r="K294" s="267" t="str">
        <f xml:space="preserve"> UPPER(TRIM( MID(Instruments[[#This Row],[Description]],1,22)))</f>
        <v/>
      </c>
      <c r="L294" s="267" t="str">
        <f xml:space="preserve"> UPPER( TRIM( MID(Instruments[[#This Row],[Description]],23,22)))</f>
        <v/>
      </c>
      <c r="M294" s="267" t="str">
        <f>UPPER( TRIM( MID(Instruments[[#This Row],[Description]],45,22)))</f>
        <v/>
      </c>
      <c r="V294" s="267"/>
      <c r="W294" s="267"/>
      <c r="X294" s="267"/>
      <c r="Y294" s="267"/>
      <c r="Z294" s="267"/>
    </row>
    <row r="295" spans="2:26" x14ac:dyDescent="0.4">
      <c r="B295" s="267">
        <v>293</v>
      </c>
      <c r="F295" s="267" t="str">
        <f>IF(ISBLANK(Instruments[[#This Row],[Dwg_Base]]),"",Instruments[[#This Row],[Dwg_Base]]+Instruments[[#This Row],[Dwg_Index]])</f>
        <v/>
      </c>
      <c r="H295" s="267" t="str">
        <f>IF(ISBLANK(Instruments[[#This Row],[Dwg_Base]]),"",_xlfn.TEXTJOIN("-",,jobNumber,Instruments[[#This Row],[Dwg_Type]],Instruments[[#This Row],[Dwg_Number]],Instruments[[#This Row],[Dwg_Suffix]]))</f>
        <v/>
      </c>
      <c r="K295" s="267" t="str">
        <f xml:space="preserve"> UPPER(TRIM( MID(Instruments[[#This Row],[Description]],1,22)))</f>
        <v/>
      </c>
      <c r="L295" s="267" t="str">
        <f xml:space="preserve"> UPPER( TRIM( MID(Instruments[[#This Row],[Description]],23,22)))</f>
        <v/>
      </c>
      <c r="M295" s="267" t="str">
        <f>UPPER( TRIM( MID(Instruments[[#This Row],[Description]],45,22)))</f>
        <v/>
      </c>
      <c r="V295" s="267"/>
      <c r="W295" s="267"/>
      <c r="X295" s="267"/>
      <c r="Y295" s="267"/>
      <c r="Z295" s="267"/>
    </row>
    <row r="296" spans="2:26" x14ac:dyDescent="0.4">
      <c r="B296" s="267">
        <v>294</v>
      </c>
      <c r="F296" s="267" t="str">
        <f>IF(ISBLANK(Instruments[[#This Row],[Dwg_Base]]),"",Instruments[[#This Row],[Dwg_Base]]+Instruments[[#This Row],[Dwg_Index]])</f>
        <v/>
      </c>
      <c r="H296" s="267" t="str">
        <f>IF(ISBLANK(Instruments[[#This Row],[Dwg_Base]]),"",_xlfn.TEXTJOIN("-",,jobNumber,Instruments[[#This Row],[Dwg_Type]],Instruments[[#This Row],[Dwg_Number]],Instruments[[#This Row],[Dwg_Suffix]]))</f>
        <v/>
      </c>
      <c r="K296" s="267" t="str">
        <f xml:space="preserve"> UPPER(TRIM( MID(Instruments[[#This Row],[Description]],1,22)))</f>
        <v/>
      </c>
      <c r="L296" s="267" t="str">
        <f xml:space="preserve"> UPPER( TRIM( MID(Instruments[[#This Row],[Description]],23,22)))</f>
        <v/>
      </c>
      <c r="M296" s="267" t="str">
        <f>UPPER( TRIM( MID(Instruments[[#This Row],[Description]],45,22)))</f>
        <v/>
      </c>
      <c r="V296" s="267"/>
      <c r="W296" s="267"/>
      <c r="X296" s="267"/>
      <c r="Y296" s="267"/>
      <c r="Z296" s="267"/>
    </row>
    <row r="297" spans="2:26" x14ac:dyDescent="0.4">
      <c r="B297" s="267">
        <v>295</v>
      </c>
      <c r="F297" s="267" t="str">
        <f>IF(ISBLANK(Instruments[[#This Row],[Dwg_Base]]),"",Instruments[[#This Row],[Dwg_Base]]+Instruments[[#This Row],[Dwg_Index]])</f>
        <v/>
      </c>
      <c r="H297" s="267" t="str">
        <f>IF(ISBLANK(Instruments[[#This Row],[Dwg_Base]]),"",_xlfn.TEXTJOIN("-",,jobNumber,Instruments[[#This Row],[Dwg_Type]],Instruments[[#This Row],[Dwg_Number]],Instruments[[#This Row],[Dwg_Suffix]]))</f>
        <v/>
      </c>
      <c r="K297" s="267" t="str">
        <f xml:space="preserve"> UPPER(TRIM( MID(Instruments[[#This Row],[Description]],1,22)))</f>
        <v/>
      </c>
      <c r="L297" s="267" t="str">
        <f xml:space="preserve"> UPPER( TRIM( MID(Instruments[[#This Row],[Description]],23,22)))</f>
        <v/>
      </c>
      <c r="M297" s="267" t="str">
        <f>UPPER( TRIM( MID(Instruments[[#This Row],[Description]],45,22)))</f>
        <v/>
      </c>
      <c r="V297" s="267"/>
      <c r="W297" s="267"/>
      <c r="X297" s="267"/>
      <c r="Y297" s="267"/>
      <c r="Z297" s="267"/>
    </row>
    <row r="298" spans="2:26" x14ac:dyDescent="0.4">
      <c r="B298" s="267">
        <v>296</v>
      </c>
      <c r="F298" s="267" t="str">
        <f>IF(ISBLANK(Instruments[[#This Row],[Dwg_Base]]),"",Instruments[[#This Row],[Dwg_Base]]+Instruments[[#This Row],[Dwg_Index]])</f>
        <v/>
      </c>
      <c r="H298" s="267" t="str">
        <f>IF(ISBLANK(Instruments[[#This Row],[Dwg_Base]]),"",_xlfn.TEXTJOIN("-",,jobNumber,Instruments[[#This Row],[Dwg_Type]],Instruments[[#This Row],[Dwg_Number]],Instruments[[#This Row],[Dwg_Suffix]]))</f>
        <v/>
      </c>
      <c r="K298" s="267" t="str">
        <f xml:space="preserve"> UPPER(TRIM( MID(Instruments[[#This Row],[Description]],1,22)))</f>
        <v/>
      </c>
      <c r="L298" s="267" t="str">
        <f xml:space="preserve"> UPPER( TRIM( MID(Instruments[[#This Row],[Description]],23,22)))</f>
        <v/>
      </c>
      <c r="M298" s="267" t="str">
        <f>UPPER( TRIM( MID(Instruments[[#This Row],[Description]],45,22)))</f>
        <v/>
      </c>
      <c r="V298" s="267"/>
      <c r="W298" s="267"/>
      <c r="X298" s="267"/>
      <c r="Y298" s="267"/>
      <c r="Z298" s="267"/>
    </row>
    <row r="299" spans="2:26" x14ac:dyDescent="0.4">
      <c r="B299" s="267">
        <v>297</v>
      </c>
      <c r="F299" s="267" t="str">
        <f>IF(ISBLANK(Instruments[[#This Row],[Dwg_Base]]),"",Instruments[[#This Row],[Dwg_Base]]+Instruments[[#This Row],[Dwg_Index]])</f>
        <v/>
      </c>
      <c r="H299" s="267" t="str">
        <f>IF(ISBLANK(Instruments[[#This Row],[Dwg_Base]]),"",_xlfn.TEXTJOIN("-",,jobNumber,Instruments[[#This Row],[Dwg_Type]],Instruments[[#This Row],[Dwg_Number]],Instruments[[#This Row],[Dwg_Suffix]]))</f>
        <v/>
      </c>
      <c r="K299" s="267" t="str">
        <f xml:space="preserve"> UPPER(TRIM( MID(Instruments[[#This Row],[Description]],1,22)))</f>
        <v/>
      </c>
      <c r="L299" s="267" t="str">
        <f xml:space="preserve"> UPPER( TRIM( MID(Instruments[[#This Row],[Description]],23,22)))</f>
        <v/>
      </c>
      <c r="M299" s="267" t="str">
        <f>UPPER( TRIM( MID(Instruments[[#This Row],[Description]],45,22)))</f>
        <v/>
      </c>
      <c r="V299" s="267"/>
      <c r="W299" s="267"/>
      <c r="X299" s="267"/>
      <c r="Y299" s="267"/>
      <c r="Z299" s="267"/>
    </row>
    <row r="300" spans="2:26" x14ac:dyDescent="0.4">
      <c r="B300" s="267">
        <v>298</v>
      </c>
      <c r="F300" s="267" t="str">
        <f>IF(ISBLANK(Instruments[[#This Row],[Dwg_Base]]),"",Instruments[[#This Row],[Dwg_Base]]+Instruments[[#This Row],[Dwg_Index]])</f>
        <v/>
      </c>
      <c r="H300" s="267" t="str">
        <f>IF(ISBLANK(Instruments[[#This Row],[Dwg_Base]]),"",_xlfn.TEXTJOIN("-",,jobNumber,Instruments[[#This Row],[Dwg_Type]],Instruments[[#This Row],[Dwg_Number]],Instruments[[#This Row],[Dwg_Suffix]]))</f>
        <v/>
      </c>
      <c r="K300" s="267" t="str">
        <f xml:space="preserve"> UPPER(TRIM( MID(Instruments[[#This Row],[Description]],1,22)))</f>
        <v/>
      </c>
      <c r="L300" s="267" t="str">
        <f xml:space="preserve"> UPPER( TRIM( MID(Instruments[[#This Row],[Description]],23,22)))</f>
        <v/>
      </c>
      <c r="M300" s="267" t="str">
        <f>UPPER( TRIM( MID(Instruments[[#This Row],[Description]],45,22)))</f>
        <v/>
      </c>
      <c r="V300" s="267"/>
      <c r="W300" s="267"/>
      <c r="X300" s="267"/>
      <c r="Y300" s="267"/>
      <c r="Z300" s="267"/>
    </row>
    <row r="301" spans="2:26" x14ac:dyDescent="0.4">
      <c r="B301" s="267">
        <v>299</v>
      </c>
      <c r="F301" s="267" t="str">
        <f>IF(ISBLANK(Instruments[[#This Row],[Dwg_Base]]),"",Instruments[[#This Row],[Dwg_Base]]+Instruments[[#This Row],[Dwg_Index]])</f>
        <v/>
      </c>
      <c r="H301" s="267" t="str">
        <f>IF(ISBLANK(Instruments[[#This Row],[Dwg_Base]]),"",_xlfn.TEXTJOIN("-",,jobNumber,Instruments[[#This Row],[Dwg_Type]],Instruments[[#This Row],[Dwg_Number]],Instruments[[#This Row],[Dwg_Suffix]]))</f>
        <v/>
      </c>
      <c r="K301" s="267" t="str">
        <f xml:space="preserve"> UPPER(TRIM( MID(Instruments[[#This Row],[Description]],1,22)))</f>
        <v/>
      </c>
      <c r="L301" s="267" t="str">
        <f xml:space="preserve"> UPPER( TRIM( MID(Instruments[[#This Row],[Description]],23,22)))</f>
        <v/>
      </c>
      <c r="M301" s="267" t="str">
        <f>UPPER( TRIM( MID(Instruments[[#This Row],[Description]],45,22)))</f>
        <v/>
      </c>
      <c r="V301" s="267"/>
      <c r="W301" s="267"/>
      <c r="X301" s="267"/>
      <c r="Y301" s="267"/>
      <c r="Z301" s="267"/>
    </row>
    <row r="302" spans="2:26" x14ac:dyDescent="0.4">
      <c r="B302" s="267">
        <v>300</v>
      </c>
      <c r="F302" s="267" t="str">
        <f>IF(ISBLANK(Instruments[[#This Row],[Dwg_Base]]),"",Instruments[[#This Row],[Dwg_Base]]+Instruments[[#This Row],[Dwg_Index]])</f>
        <v/>
      </c>
      <c r="H302" s="267" t="str">
        <f>IF(ISBLANK(Instruments[[#This Row],[Dwg_Base]]),"",_xlfn.TEXTJOIN("-",,jobNumber,Instruments[[#This Row],[Dwg_Type]],Instruments[[#This Row],[Dwg_Number]],Instruments[[#This Row],[Dwg_Suffix]]))</f>
        <v/>
      </c>
      <c r="K302" s="267" t="str">
        <f xml:space="preserve"> UPPER(TRIM( MID(Instruments[[#This Row],[Description]],1,22)))</f>
        <v/>
      </c>
      <c r="L302" s="267" t="str">
        <f xml:space="preserve"> UPPER( TRIM( MID(Instruments[[#This Row],[Description]],23,22)))</f>
        <v/>
      </c>
      <c r="M302" s="267" t="str">
        <f>UPPER( TRIM( MID(Instruments[[#This Row],[Description]],45,22)))</f>
        <v/>
      </c>
      <c r="V302" s="267"/>
      <c r="W302" s="267"/>
      <c r="X302" s="267"/>
      <c r="Y302" s="267"/>
      <c r="Z302" s="267"/>
    </row>
    <row r="303" spans="2:26" x14ac:dyDescent="0.4">
      <c r="B303" s="267">
        <v>301</v>
      </c>
      <c r="F303" s="267" t="str">
        <f>IF(ISBLANK(Instruments[[#This Row],[Dwg_Base]]),"",Instruments[[#This Row],[Dwg_Base]]+Instruments[[#This Row],[Dwg_Index]])</f>
        <v/>
      </c>
      <c r="H303" s="267" t="str">
        <f>IF(ISBLANK(Instruments[[#This Row],[Dwg_Base]]),"",_xlfn.TEXTJOIN("-",,jobNumber,Instruments[[#This Row],[Dwg_Type]],Instruments[[#This Row],[Dwg_Number]],Instruments[[#This Row],[Dwg_Suffix]]))</f>
        <v/>
      </c>
      <c r="K303" s="267" t="str">
        <f xml:space="preserve"> UPPER(TRIM( MID(Instruments[[#This Row],[Description]],1,22)))</f>
        <v/>
      </c>
      <c r="L303" s="267" t="str">
        <f xml:space="preserve"> UPPER( TRIM( MID(Instruments[[#This Row],[Description]],23,22)))</f>
        <v/>
      </c>
      <c r="M303" s="267" t="str">
        <f>UPPER( TRIM( MID(Instruments[[#This Row],[Description]],45,22)))</f>
        <v/>
      </c>
      <c r="V303" s="267"/>
      <c r="W303" s="267"/>
      <c r="X303" s="267"/>
      <c r="Y303" s="267"/>
      <c r="Z303" s="267"/>
    </row>
    <row r="304" spans="2:26" x14ac:dyDescent="0.4">
      <c r="B304" s="267">
        <v>302</v>
      </c>
      <c r="F304" s="267" t="str">
        <f>IF(ISBLANK(Instruments[[#This Row],[Dwg_Base]]),"",Instruments[[#This Row],[Dwg_Base]]+Instruments[[#This Row],[Dwg_Index]])</f>
        <v/>
      </c>
      <c r="H304" s="267" t="str">
        <f>IF(ISBLANK(Instruments[[#This Row],[Dwg_Base]]),"",_xlfn.TEXTJOIN("-",,jobNumber,Instruments[[#This Row],[Dwg_Type]],Instruments[[#This Row],[Dwg_Number]],Instruments[[#This Row],[Dwg_Suffix]]))</f>
        <v/>
      </c>
      <c r="K304" s="267" t="str">
        <f xml:space="preserve"> UPPER(TRIM( MID(Instruments[[#This Row],[Description]],1,22)))</f>
        <v/>
      </c>
      <c r="L304" s="267" t="str">
        <f xml:space="preserve"> UPPER( TRIM( MID(Instruments[[#This Row],[Description]],23,22)))</f>
        <v/>
      </c>
      <c r="M304" s="267" t="str">
        <f>UPPER( TRIM( MID(Instruments[[#This Row],[Description]],45,22)))</f>
        <v/>
      </c>
      <c r="V304" s="267"/>
      <c r="W304" s="267"/>
      <c r="X304" s="267"/>
      <c r="Y304" s="267"/>
      <c r="Z304" s="267"/>
    </row>
    <row r="305" spans="2:26" x14ac:dyDescent="0.4">
      <c r="B305" s="267">
        <v>303</v>
      </c>
      <c r="F305" s="267" t="str">
        <f>IF(ISBLANK(Instruments[[#This Row],[Dwg_Base]]),"",Instruments[[#This Row],[Dwg_Base]]+Instruments[[#This Row],[Dwg_Index]])</f>
        <v/>
      </c>
      <c r="H305" s="267" t="str">
        <f>IF(ISBLANK(Instruments[[#This Row],[Dwg_Base]]),"",_xlfn.TEXTJOIN("-",,jobNumber,Instruments[[#This Row],[Dwg_Type]],Instruments[[#This Row],[Dwg_Number]],Instruments[[#This Row],[Dwg_Suffix]]))</f>
        <v/>
      </c>
      <c r="K305" s="267" t="str">
        <f xml:space="preserve"> UPPER(TRIM( MID(Instruments[[#This Row],[Description]],1,22)))</f>
        <v/>
      </c>
      <c r="L305" s="267" t="str">
        <f xml:space="preserve"> UPPER( TRIM( MID(Instruments[[#This Row],[Description]],23,22)))</f>
        <v/>
      </c>
      <c r="M305" s="267" t="str">
        <f>UPPER( TRIM( MID(Instruments[[#This Row],[Description]],45,22)))</f>
        <v/>
      </c>
      <c r="V305" s="267"/>
      <c r="W305" s="267"/>
      <c r="X305" s="267"/>
      <c r="Y305" s="267"/>
      <c r="Z305" s="267"/>
    </row>
    <row r="306" spans="2:26" x14ac:dyDescent="0.4">
      <c r="B306" s="267">
        <v>304</v>
      </c>
      <c r="F306" s="267" t="str">
        <f>IF(ISBLANK(Instruments[[#This Row],[Dwg_Base]]),"",Instruments[[#This Row],[Dwg_Base]]+Instruments[[#This Row],[Dwg_Index]])</f>
        <v/>
      </c>
      <c r="H306" s="267" t="str">
        <f>IF(ISBLANK(Instruments[[#This Row],[Dwg_Base]]),"",_xlfn.TEXTJOIN("-",,jobNumber,Instruments[[#This Row],[Dwg_Type]],Instruments[[#This Row],[Dwg_Number]],Instruments[[#This Row],[Dwg_Suffix]]))</f>
        <v/>
      </c>
      <c r="K306" s="267" t="str">
        <f xml:space="preserve"> UPPER(TRIM( MID(Instruments[[#This Row],[Description]],1,22)))</f>
        <v/>
      </c>
      <c r="L306" s="267" t="str">
        <f xml:space="preserve"> UPPER( TRIM( MID(Instruments[[#This Row],[Description]],23,22)))</f>
        <v/>
      </c>
      <c r="M306" s="267" t="str">
        <f>UPPER( TRIM( MID(Instruments[[#This Row],[Description]],45,22)))</f>
        <v/>
      </c>
      <c r="V306" s="267"/>
      <c r="W306" s="267"/>
      <c r="X306" s="267"/>
      <c r="Y306" s="267"/>
      <c r="Z306" s="267"/>
    </row>
    <row r="307" spans="2:26" x14ac:dyDescent="0.4">
      <c r="B307" s="267">
        <v>305</v>
      </c>
      <c r="F307" s="267" t="str">
        <f>IF(ISBLANK(Instruments[[#This Row],[Dwg_Base]]),"",Instruments[[#This Row],[Dwg_Base]]+Instruments[[#This Row],[Dwg_Index]])</f>
        <v/>
      </c>
      <c r="H307" s="267" t="str">
        <f>IF(ISBLANK(Instruments[[#This Row],[Dwg_Base]]),"",_xlfn.TEXTJOIN("-",,jobNumber,Instruments[[#This Row],[Dwg_Type]],Instruments[[#This Row],[Dwg_Number]],Instruments[[#This Row],[Dwg_Suffix]]))</f>
        <v/>
      </c>
      <c r="K307" s="267" t="str">
        <f xml:space="preserve"> UPPER(TRIM( MID(Instruments[[#This Row],[Description]],1,22)))</f>
        <v/>
      </c>
      <c r="L307" s="267" t="str">
        <f xml:space="preserve"> UPPER( TRIM( MID(Instruments[[#This Row],[Description]],23,22)))</f>
        <v/>
      </c>
      <c r="M307" s="267" t="str">
        <f>UPPER( TRIM( MID(Instruments[[#This Row],[Description]],45,22)))</f>
        <v/>
      </c>
      <c r="V307" s="267"/>
      <c r="W307" s="267"/>
      <c r="X307" s="267"/>
      <c r="Y307" s="267"/>
      <c r="Z307" s="267"/>
    </row>
    <row r="308" spans="2:26" x14ac:dyDescent="0.4">
      <c r="B308" s="267">
        <v>306</v>
      </c>
      <c r="F308" s="267" t="str">
        <f>IF(ISBLANK(Instruments[[#This Row],[Dwg_Base]]),"",Instruments[[#This Row],[Dwg_Base]]+Instruments[[#This Row],[Dwg_Index]])</f>
        <v/>
      </c>
      <c r="H308" s="267" t="str">
        <f>IF(ISBLANK(Instruments[[#This Row],[Dwg_Base]]),"",_xlfn.TEXTJOIN("-",,jobNumber,Instruments[[#This Row],[Dwg_Type]],Instruments[[#This Row],[Dwg_Number]],Instruments[[#This Row],[Dwg_Suffix]]))</f>
        <v/>
      </c>
      <c r="K308" s="267" t="str">
        <f xml:space="preserve"> UPPER(TRIM( MID(Instruments[[#This Row],[Description]],1,22)))</f>
        <v/>
      </c>
      <c r="L308" s="267" t="str">
        <f xml:space="preserve"> UPPER( TRIM( MID(Instruments[[#This Row],[Description]],23,22)))</f>
        <v/>
      </c>
      <c r="M308" s="267" t="str">
        <f>UPPER( TRIM( MID(Instruments[[#This Row],[Description]],45,22)))</f>
        <v/>
      </c>
      <c r="V308" s="267"/>
      <c r="W308" s="267"/>
      <c r="X308" s="267"/>
      <c r="Y308" s="267"/>
      <c r="Z308" s="267"/>
    </row>
    <row r="309" spans="2:26" x14ac:dyDescent="0.4">
      <c r="B309" s="267">
        <v>307</v>
      </c>
      <c r="F309" s="267" t="str">
        <f>IF(ISBLANK(Instruments[[#This Row],[Dwg_Base]]),"",Instruments[[#This Row],[Dwg_Base]]+Instruments[[#This Row],[Dwg_Index]])</f>
        <v/>
      </c>
      <c r="H309" s="267" t="str">
        <f>IF(ISBLANK(Instruments[[#This Row],[Dwg_Base]]),"",_xlfn.TEXTJOIN("-",,jobNumber,Instruments[[#This Row],[Dwg_Type]],Instruments[[#This Row],[Dwg_Number]],Instruments[[#This Row],[Dwg_Suffix]]))</f>
        <v/>
      </c>
      <c r="K309" s="267" t="str">
        <f xml:space="preserve"> UPPER(TRIM( MID(Instruments[[#This Row],[Description]],1,22)))</f>
        <v/>
      </c>
      <c r="L309" s="267" t="str">
        <f xml:space="preserve"> UPPER( TRIM( MID(Instruments[[#This Row],[Description]],23,22)))</f>
        <v/>
      </c>
      <c r="M309" s="267" t="str">
        <f>UPPER( TRIM( MID(Instruments[[#This Row],[Description]],45,22)))</f>
        <v/>
      </c>
      <c r="V309" s="267"/>
      <c r="W309" s="267"/>
      <c r="X309" s="267"/>
      <c r="Y309" s="267"/>
      <c r="Z309" s="267"/>
    </row>
    <row r="310" spans="2:26" x14ac:dyDescent="0.4">
      <c r="B310" s="267">
        <v>308</v>
      </c>
      <c r="F310" s="267" t="str">
        <f>IF(ISBLANK(Instruments[[#This Row],[Dwg_Base]]),"",Instruments[[#This Row],[Dwg_Base]]+Instruments[[#This Row],[Dwg_Index]])</f>
        <v/>
      </c>
      <c r="H310" s="267" t="str">
        <f>IF(ISBLANK(Instruments[[#This Row],[Dwg_Base]]),"",_xlfn.TEXTJOIN("-",,jobNumber,Instruments[[#This Row],[Dwg_Type]],Instruments[[#This Row],[Dwg_Number]],Instruments[[#This Row],[Dwg_Suffix]]))</f>
        <v/>
      </c>
      <c r="K310" s="267" t="str">
        <f xml:space="preserve"> UPPER(TRIM( MID(Instruments[[#This Row],[Description]],1,22)))</f>
        <v/>
      </c>
      <c r="L310" s="267" t="str">
        <f xml:space="preserve"> UPPER( TRIM( MID(Instruments[[#This Row],[Description]],23,22)))</f>
        <v/>
      </c>
      <c r="M310" s="267" t="str">
        <f>UPPER( TRIM( MID(Instruments[[#This Row],[Description]],45,22)))</f>
        <v/>
      </c>
      <c r="V310" s="267"/>
      <c r="W310" s="267"/>
      <c r="X310" s="267"/>
      <c r="Y310" s="267"/>
      <c r="Z310" s="267"/>
    </row>
    <row r="311" spans="2:26" x14ac:dyDescent="0.4">
      <c r="B311" s="267">
        <v>309</v>
      </c>
      <c r="F311" s="267" t="str">
        <f>IF(ISBLANK(Instruments[[#This Row],[Dwg_Base]]),"",Instruments[[#This Row],[Dwg_Base]]+Instruments[[#This Row],[Dwg_Index]])</f>
        <v/>
      </c>
      <c r="H311" s="267" t="str">
        <f>IF(ISBLANK(Instruments[[#This Row],[Dwg_Base]]),"",_xlfn.TEXTJOIN("-",,jobNumber,Instruments[[#This Row],[Dwg_Type]],Instruments[[#This Row],[Dwg_Number]],Instruments[[#This Row],[Dwg_Suffix]]))</f>
        <v/>
      </c>
      <c r="K311" s="267" t="str">
        <f xml:space="preserve"> UPPER(TRIM( MID(Instruments[[#This Row],[Description]],1,22)))</f>
        <v/>
      </c>
      <c r="L311" s="267" t="str">
        <f xml:space="preserve"> UPPER( TRIM( MID(Instruments[[#This Row],[Description]],23,22)))</f>
        <v/>
      </c>
      <c r="M311" s="267" t="str">
        <f>UPPER( TRIM( MID(Instruments[[#This Row],[Description]],45,22)))</f>
        <v/>
      </c>
      <c r="V311" s="267"/>
      <c r="W311" s="267"/>
      <c r="X311" s="267"/>
      <c r="Y311" s="267"/>
      <c r="Z311" s="267"/>
    </row>
    <row r="312" spans="2:26" x14ac:dyDescent="0.4">
      <c r="B312" s="267">
        <v>310</v>
      </c>
      <c r="F312" s="267" t="str">
        <f>IF(ISBLANK(Instruments[[#This Row],[Dwg_Base]]),"",Instruments[[#This Row],[Dwg_Base]]+Instruments[[#This Row],[Dwg_Index]])</f>
        <v/>
      </c>
      <c r="H312" s="267" t="str">
        <f>IF(ISBLANK(Instruments[[#This Row],[Dwg_Base]]),"",_xlfn.TEXTJOIN("-",,jobNumber,Instruments[[#This Row],[Dwg_Type]],Instruments[[#This Row],[Dwg_Number]],Instruments[[#This Row],[Dwg_Suffix]]))</f>
        <v/>
      </c>
      <c r="K312" s="267" t="str">
        <f xml:space="preserve"> UPPER(TRIM( MID(Instruments[[#This Row],[Description]],1,22)))</f>
        <v/>
      </c>
      <c r="L312" s="267" t="str">
        <f xml:space="preserve"> UPPER( TRIM( MID(Instruments[[#This Row],[Description]],23,22)))</f>
        <v/>
      </c>
      <c r="M312" s="267" t="str">
        <f>UPPER( TRIM( MID(Instruments[[#This Row],[Description]],45,22)))</f>
        <v/>
      </c>
      <c r="V312" s="267"/>
      <c r="W312" s="267"/>
      <c r="X312" s="267"/>
      <c r="Y312" s="267"/>
      <c r="Z312" s="267"/>
    </row>
    <row r="313" spans="2:26" x14ac:dyDescent="0.4">
      <c r="B313" s="267">
        <v>311</v>
      </c>
      <c r="F313" s="267" t="str">
        <f>IF(ISBLANK(Instruments[[#This Row],[Dwg_Base]]),"",Instruments[[#This Row],[Dwg_Base]]+Instruments[[#This Row],[Dwg_Index]])</f>
        <v/>
      </c>
      <c r="H313" s="267" t="str">
        <f>IF(ISBLANK(Instruments[[#This Row],[Dwg_Base]]),"",_xlfn.TEXTJOIN("-",,jobNumber,Instruments[[#This Row],[Dwg_Type]],Instruments[[#This Row],[Dwg_Number]],Instruments[[#This Row],[Dwg_Suffix]]))</f>
        <v/>
      </c>
      <c r="K313" s="267" t="str">
        <f xml:space="preserve"> UPPER(TRIM( MID(Instruments[[#This Row],[Description]],1,22)))</f>
        <v/>
      </c>
      <c r="L313" s="267" t="str">
        <f xml:space="preserve"> UPPER( TRIM( MID(Instruments[[#This Row],[Description]],23,22)))</f>
        <v/>
      </c>
      <c r="M313" s="267" t="str">
        <f>UPPER( TRIM( MID(Instruments[[#This Row],[Description]],45,22)))</f>
        <v/>
      </c>
      <c r="V313" s="267"/>
      <c r="W313" s="267"/>
      <c r="X313" s="267"/>
      <c r="Y313" s="267"/>
      <c r="Z313" s="267"/>
    </row>
    <row r="314" spans="2:26" x14ac:dyDescent="0.4">
      <c r="B314" s="267">
        <v>312</v>
      </c>
      <c r="F314" s="267" t="str">
        <f>IF(ISBLANK(Instruments[[#This Row],[Dwg_Base]]),"",Instruments[[#This Row],[Dwg_Base]]+Instruments[[#This Row],[Dwg_Index]])</f>
        <v/>
      </c>
      <c r="H314" s="267" t="str">
        <f>IF(ISBLANK(Instruments[[#This Row],[Dwg_Base]]),"",_xlfn.TEXTJOIN("-",,jobNumber,Instruments[[#This Row],[Dwg_Type]],Instruments[[#This Row],[Dwg_Number]],Instruments[[#This Row],[Dwg_Suffix]]))</f>
        <v/>
      </c>
      <c r="K314" s="267" t="str">
        <f xml:space="preserve"> UPPER(TRIM( MID(Instruments[[#This Row],[Description]],1,22)))</f>
        <v/>
      </c>
      <c r="L314" s="267" t="str">
        <f xml:space="preserve"> UPPER( TRIM( MID(Instruments[[#This Row],[Description]],23,22)))</f>
        <v/>
      </c>
      <c r="M314" s="267" t="str">
        <f>UPPER( TRIM( MID(Instruments[[#This Row],[Description]],45,22)))</f>
        <v/>
      </c>
      <c r="V314" s="267"/>
      <c r="W314" s="267"/>
      <c r="X314" s="267"/>
      <c r="Y314" s="267"/>
      <c r="Z314" s="267"/>
    </row>
    <row r="315" spans="2:26" x14ac:dyDescent="0.4">
      <c r="B315" s="267">
        <v>313</v>
      </c>
      <c r="F315" s="267" t="str">
        <f>IF(ISBLANK(Instruments[[#This Row],[Dwg_Base]]),"",Instruments[[#This Row],[Dwg_Base]]+Instruments[[#This Row],[Dwg_Index]])</f>
        <v/>
      </c>
      <c r="H315" s="267" t="str">
        <f>IF(ISBLANK(Instruments[[#This Row],[Dwg_Base]]),"",_xlfn.TEXTJOIN("-",,jobNumber,Instruments[[#This Row],[Dwg_Type]],Instruments[[#This Row],[Dwg_Number]],Instruments[[#This Row],[Dwg_Suffix]]))</f>
        <v/>
      </c>
      <c r="K315" s="267" t="str">
        <f xml:space="preserve"> UPPER(TRIM( MID(Instruments[[#This Row],[Description]],1,22)))</f>
        <v/>
      </c>
      <c r="L315" s="267" t="str">
        <f xml:space="preserve"> UPPER( TRIM( MID(Instruments[[#This Row],[Description]],23,22)))</f>
        <v/>
      </c>
      <c r="M315" s="267" t="str">
        <f>UPPER( TRIM( MID(Instruments[[#This Row],[Description]],45,22)))</f>
        <v/>
      </c>
      <c r="V315" s="267"/>
      <c r="W315" s="267"/>
      <c r="X315" s="267"/>
      <c r="Y315" s="267"/>
      <c r="Z315" s="267"/>
    </row>
    <row r="316" spans="2:26" x14ac:dyDescent="0.4">
      <c r="B316" s="267">
        <v>314</v>
      </c>
      <c r="F316" s="267" t="str">
        <f>IF(ISBLANK(Instruments[[#This Row],[Dwg_Base]]),"",Instruments[[#This Row],[Dwg_Base]]+Instruments[[#This Row],[Dwg_Index]])</f>
        <v/>
      </c>
      <c r="H316" s="267" t="str">
        <f>IF(ISBLANK(Instruments[[#This Row],[Dwg_Base]]),"",_xlfn.TEXTJOIN("-",,jobNumber,Instruments[[#This Row],[Dwg_Type]],Instruments[[#This Row],[Dwg_Number]],Instruments[[#This Row],[Dwg_Suffix]]))</f>
        <v/>
      </c>
      <c r="K316" s="267" t="str">
        <f xml:space="preserve"> UPPER(TRIM( MID(Instruments[[#This Row],[Description]],1,22)))</f>
        <v/>
      </c>
      <c r="L316" s="267" t="str">
        <f xml:space="preserve"> UPPER( TRIM( MID(Instruments[[#This Row],[Description]],23,22)))</f>
        <v/>
      </c>
      <c r="M316" s="267" t="str">
        <f>UPPER( TRIM( MID(Instruments[[#This Row],[Description]],45,22)))</f>
        <v/>
      </c>
      <c r="V316" s="267"/>
      <c r="W316" s="267"/>
      <c r="X316" s="267"/>
      <c r="Y316" s="267"/>
      <c r="Z316" s="267"/>
    </row>
    <row r="317" spans="2:26" x14ac:dyDescent="0.4">
      <c r="B317" s="267">
        <v>315</v>
      </c>
      <c r="F317" s="267" t="str">
        <f>IF(ISBLANK(Instruments[[#This Row],[Dwg_Base]]),"",Instruments[[#This Row],[Dwg_Base]]+Instruments[[#This Row],[Dwg_Index]])</f>
        <v/>
      </c>
      <c r="H317" s="267" t="str">
        <f>IF(ISBLANK(Instruments[[#This Row],[Dwg_Base]]),"",_xlfn.TEXTJOIN("-",,jobNumber,Instruments[[#This Row],[Dwg_Type]],Instruments[[#This Row],[Dwg_Number]],Instruments[[#This Row],[Dwg_Suffix]]))</f>
        <v/>
      </c>
      <c r="K317" s="267" t="str">
        <f xml:space="preserve"> UPPER(TRIM( MID(Instruments[[#This Row],[Description]],1,22)))</f>
        <v/>
      </c>
      <c r="L317" s="267" t="str">
        <f xml:space="preserve"> UPPER( TRIM( MID(Instruments[[#This Row],[Description]],23,22)))</f>
        <v/>
      </c>
      <c r="M317" s="267" t="str">
        <f>UPPER( TRIM( MID(Instruments[[#This Row],[Description]],45,22)))</f>
        <v/>
      </c>
      <c r="V317" s="267"/>
      <c r="W317" s="267"/>
      <c r="X317" s="267"/>
      <c r="Y317" s="267"/>
      <c r="Z317" s="267"/>
    </row>
    <row r="318" spans="2:26" x14ac:dyDescent="0.4">
      <c r="B318" s="267">
        <v>316</v>
      </c>
      <c r="F318" s="267" t="str">
        <f>IF(ISBLANK(Instruments[[#This Row],[Dwg_Base]]),"",Instruments[[#This Row],[Dwg_Base]]+Instruments[[#This Row],[Dwg_Index]])</f>
        <v/>
      </c>
      <c r="H318" s="267" t="str">
        <f>IF(ISBLANK(Instruments[[#This Row],[Dwg_Base]]),"",_xlfn.TEXTJOIN("-",,jobNumber,Instruments[[#This Row],[Dwg_Type]],Instruments[[#This Row],[Dwg_Number]],Instruments[[#This Row],[Dwg_Suffix]]))</f>
        <v/>
      </c>
      <c r="K318" s="267" t="str">
        <f xml:space="preserve"> UPPER(TRIM( MID(Instruments[[#This Row],[Description]],1,22)))</f>
        <v/>
      </c>
      <c r="L318" s="267" t="str">
        <f xml:space="preserve"> UPPER( TRIM( MID(Instruments[[#This Row],[Description]],23,22)))</f>
        <v/>
      </c>
      <c r="M318" s="267" t="str">
        <f>UPPER( TRIM( MID(Instruments[[#This Row],[Description]],45,22)))</f>
        <v/>
      </c>
      <c r="V318" s="267"/>
      <c r="W318" s="267"/>
      <c r="X318" s="267"/>
      <c r="Y318" s="267"/>
      <c r="Z318" s="267"/>
    </row>
    <row r="319" spans="2:26" x14ac:dyDescent="0.4">
      <c r="B319" s="267">
        <v>317</v>
      </c>
      <c r="F319" s="267" t="str">
        <f>IF(ISBLANK(Instruments[[#This Row],[Dwg_Base]]),"",Instruments[[#This Row],[Dwg_Base]]+Instruments[[#This Row],[Dwg_Index]])</f>
        <v/>
      </c>
      <c r="H319" s="267" t="str">
        <f>IF(ISBLANK(Instruments[[#This Row],[Dwg_Base]]),"",_xlfn.TEXTJOIN("-",,jobNumber,Instruments[[#This Row],[Dwg_Type]],Instruments[[#This Row],[Dwg_Number]],Instruments[[#This Row],[Dwg_Suffix]]))</f>
        <v/>
      </c>
      <c r="K319" s="267" t="str">
        <f xml:space="preserve"> UPPER(TRIM( MID(Instruments[[#This Row],[Description]],1,22)))</f>
        <v/>
      </c>
      <c r="L319" s="267" t="str">
        <f xml:space="preserve"> UPPER( TRIM( MID(Instruments[[#This Row],[Description]],23,22)))</f>
        <v/>
      </c>
      <c r="M319" s="267" t="str">
        <f>UPPER( TRIM( MID(Instruments[[#This Row],[Description]],45,22)))</f>
        <v/>
      </c>
      <c r="V319" s="267"/>
      <c r="W319" s="267"/>
      <c r="X319" s="267"/>
      <c r="Y319" s="267"/>
      <c r="Z319" s="267"/>
    </row>
    <row r="320" spans="2:26" x14ac:dyDescent="0.4">
      <c r="B320" s="267">
        <v>318</v>
      </c>
      <c r="F320" s="267" t="str">
        <f>IF(ISBLANK(Instruments[[#This Row],[Dwg_Base]]),"",Instruments[[#This Row],[Dwg_Base]]+Instruments[[#This Row],[Dwg_Index]])</f>
        <v/>
      </c>
      <c r="H320" s="267" t="str">
        <f>IF(ISBLANK(Instruments[[#This Row],[Dwg_Base]]),"",_xlfn.TEXTJOIN("-",,jobNumber,Instruments[[#This Row],[Dwg_Type]],Instruments[[#This Row],[Dwg_Number]],Instruments[[#This Row],[Dwg_Suffix]]))</f>
        <v/>
      </c>
      <c r="K320" s="267" t="str">
        <f xml:space="preserve"> UPPER(TRIM( MID(Instruments[[#This Row],[Description]],1,22)))</f>
        <v/>
      </c>
      <c r="L320" s="267" t="str">
        <f xml:space="preserve"> UPPER( TRIM( MID(Instruments[[#This Row],[Description]],23,22)))</f>
        <v/>
      </c>
      <c r="M320" s="267" t="str">
        <f>UPPER( TRIM( MID(Instruments[[#This Row],[Description]],45,22)))</f>
        <v/>
      </c>
      <c r="V320" s="267"/>
      <c r="W320" s="267"/>
      <c r="X320" s="267"/>
      <c r="Y320" s="267"/>
      <c r="Z320" s="267"/>
    </row>
    <row r="321" spans="2:26" x14ac:dyDescent="0.4">
      <c r="B321" s="267">
        <v>319</v>
      </c>
      <c r="F321" s="267" t="str">
        <f>IF(ISBLANK(Instruments[[#This Row],[Dwg_Base]]),"",Instruments[[#This Row],[Dwg_Base]]+Instruments[[#This Row],[Dwg_Index]])</f>
        <v/>
      </c>
      <c r="H321" s="267" t="str">
        <f>IF(ISBLANK(Instruments[[#This Row],[Dwg_Base]]),"",_xlfn.TEXTJOIN("-",,jobNumber,Instruments[[#This Row],[Dwg_Type]],Instruments[[#This Row],[Dwg_Number]],Instruments[[#This Row],[Dwg_Suffix]]))</f>
        <v/>
      </c>
      <c r="K321" s="267" t="str">
        <f xml:space="preserve"> UPPER(TRIM( MID(Instruments[[#This Row],[Description]],1,22)))</f>
        <v/>
      </c>
      <c r="L321" s="267" t="str">
        <f xml:space="preserve"> UPPER( TRIM( MID(Instruments[[#This Row],[Description]],23,22)))</f>
        <v/>
      </c>
      <c r="M321" s="267" t="str">
        <f>UPPER( TRIM( MID(Instruments[[#This Row],[Description]],45,22)))</f>
        <v/>
      </c>
      <c r="V321" s="267"/>
      <c r="W321" s="267"/>
      <c r="X321" s="267"/>
      <c r="Y321" s="267"/>
      <c r="Z321" s="267"/>
    </row>
    <row r="322" spans="2:26" x14ac:dyDescent="0.4">
      <c r="B322" s="267">
        <v>320</v>
      </c>
      <c r="F322" s="267" t="str">
        <f>IF(ISBLANK(Instruments[[#This Row],[Dwg_Base]]),"",Instruments[[#This Row],[Dwg_Base]]+Instruments[[#This Row],[Dwg_Index]])</f>
        <v/>
      </c>
      <c r="H322" s="267" t="str">
        <f>IF(ISBLANK(Instruments[[#This Row],[Dwg_Base]]),"",_xlfn.TEXTJOIN("-",,jobNumber,Instruments[[#This Row],[Dwg_Type]],Instruments[[#This Row],[Dwg_Number]],Instruments[[#This Row],[Dwg_Suffix]]))</f>
        <v/>
      </c>
      <c r="K322" s="267" t="str">
        <f xml:space="preserve"> UPPER(TRIM( MID(Instruments[[#This Row],[Description]],1,22)))</f>
        <v/>
      </c>
      <c r="L322" s="267" t="str">
        <f xml:space="preserve"> UPPER( TRIM( MID(Instruments[[#This Row],[Description]],23,22)))</f>
        <v/>
      </c>
      <c r="M322" s="267" t="str">
        <f>UPPER( TRIM( MID(Instruments[[#This Row],[Description]],45,22)))</f>
        <v/>
      </c>
      <c r="V322" s="267"/>
      <c r="W322" s="267"/>
      <c r="X322" s="267"/>
      <c r="Y322" s="267"/>
      <c r="Z322" s="267"/>
    </row>
    <row r="323" spans="2:26" x14ac:dyDescent="0.4">
      <c r="B323" s="267">
        <v>321</v>
      </c>
      <c r="F323" s="267" t="str">
        <f>IF(ISBLANK(Instruments[[#This Row],[Dwg_Base]]),"",Instruments[[#This Row],[Dwg_Base]]+Instruments[[#This Row],[Dwg_Index]])</f>
        <v/>
      </c>
      <c r="H323" s="267" t="str">
        <f>IF(ISBLANK(Instruments[[#This Row],[Dwg_Base]]),"",_xlfn.TEXTJOIN("-",,jobNumber,Instruments[[#This Row],[Dwg_Type]],Instruments[[#This Row],[Dwg_Number]],Instruments[[#This Row],[Dwg_Suffix]]))</f>
        <v/>
      </c>
      <c r="K323" s="267" t="str">
        <f xml:space="preserve"> UPPER(TRIM( MID(Instruments[[#This Row],[Description]],1,22)))</f>
        <v/>
      </c>
      <c r="L323" s="267" t="str">
        <f xml:space="preserve"> UPPER( TRIM( MID(Instruments[[#This Row],[Description]],23,22)))</f>
        <v/>
      </c>
      <c r="M323" s="267" t="str">
        <f>UPPER( TRIM( MID(Instruments[[#This Row],[Description]],45,22)))</f>
        <v/>
      </c>
      <c r="V323" s="267"/>
      <c r="W323" s="267"/>
      <c r="X323" s="267"/>
      <c r="Y323" s="267"/>
      <c r="Z323" s="267"/>
    </row>
    <row r="324" spans="2:26" x14ac:dyDescent="0.4">
      <c r="B324" s="267">
        <v>322</v>
      </c>
      <c r="F324" s="267" t="str">
        <f>IF(ISBLANK(Instruments[[#This Row],[Dwg_Base]]),"",Instruments[[#This Row],[Dwg_Base]]+Instruments[[#This Row],[Dwg_Index]])</f>
        <v/>
      </c>
      <c r="H324" s="267" t="str">
        <f>IF(ISBLANK(Instruments[[#This Row],[Dwg_Base]]),"",_xlfn.TEXTJOIN("-",,jobNumber,Instruments[[#This Row],[Dwg_Type]],Instruments[[#This Row],[Dwg_Number]],Instruments[[#This Row],[Dwg_Suffix]]))</f>
        <v/>
      </c>
      <c r="K324" s="267" t="str">
        <f xml:space="preserve"> UPPER(TRIM( MID(Instruments[[#This Row],[Description]],1,22)))</f>
        <v/>
      </c>
      <c r="L324" s="267" t="str">
        <f xml:space="preserve"> UPPER( TRIM( MID(Instruments[[#This Row],[Description]],23,22)))</f>
        <v/>
      </c>
      <c r="M324" s="267" t="str">
        <f>UPPER( TRIM( MID(Instruments[[#This Row],[Description]],45,22)))</f>
        <v/>
      </c>
      <c r="V324" s="267"/>
      <c r="W324" s="267"/>
      <c r="X324" s="267"/>
      <c r="Y324" s="267"/>
      <c r="Z324" s="267"/>
    </row>
    <row r="325" spans="2:26" x14ac:dyDescent="0.4">
      <c r="B325" s="267">
        <v>323</v>
      </c>
      <c r="F325" s="267" t="str">
        <f>IF(ISBLANK(Instruments[[#This Row],[Dwg_Base]]),"",Instruments[[#This Row],[Dwg_Base]]+Instruments[[#This Row],[Dwg_Index]])</f>
        <v/>
      </c>
      <c r="H325" s="267" t="str">
        <f>IF(ISBLANK(Instruments[[#This Row],[Dwg_Base]]),"",_xlfn.TEXTJOIN("-",,jobNumber,Instruments[[#This Row],[Dwg_Type]],Instruments[[#This Row],[Dwg_Number]],Instruments[[#This Row],[Dwg_Suffix]]))</f>
        <v/>
      </c>
      <c r="K325" s="267" t="str">
        <f xml:space="preserve"> UPPER(TRIM( MID(Instruments[[#This Row],[Description]],1,22)))</f>
        <v/>
      </c>
      <c r="L325" s="267" t="str">
        <f xml:space="preserve"> UPPER( TRIM( MID(Instruments[[#This Row],[Description]],23,22)))</f>
        <v/>
      </c>
      <c r="M325" s="267" t="str">
        <f>UPPER( TRIM( MID(Instruments[[#This Row],[Description]],45,22)))</f>
        <v/>
      </c>
      <c r="V325" s="267"/>
      <c r="W325" s="267"/>
      <c r="X325" s="267"/>
      <c r="Y325" s="267"/>
      <c r="Z325" s="267"/>
    </row>
    <row r="326" spans="2:26" x14ac:dyDescent="0.4">
      <c r="B326" s="267">
        <v>324</v>
      </c>
      <c r="F326" s="267" t="str">
        <f>IF(ISBLANK(Instruments[[#This Row],[Dwg_Base]]),"",Instruments[[#This Row],[Dwg_Base]]+Instruments[[#This Row],[Dwg_Index]])</f>
        <v/>
      </c>
      <c r="H326" s="267" t="str">
        <f>IF(ISBLANK(Instruments[[#This Row],[Dwg_Base]]),"",_xlfn.TEXTJOIN("-",,jobNumber,Instruments[[#This Row],[Dwg_Type]],Instruments[[#This Row],[Dwg_Number]],Instruments[[#This Row],[Dwg_Suffix]]))</f>
        <v/>
      </c>
      <c r="K326" s="267" t="str">
        <f xml:space="preserve"> UPPER(TRIM( MID(Instruments[[#This Row],[Description]],1,22)))</f>
        <v/>
      </c>
      <c r="L326" s="267" t="str">
        <f xml:space="preserve"> UPPER( TRIM( MID(Instruments[[#This Row],[Description]],23,22)))</f>
        <v/>
      </c>
      <c r="M326" s="267" t="str">
        <f>UPPER( TRIM( MID(Instruments[[#This Row],[Description]],45,22)))</f>
        <v/>
      </c>
      <c r="V326" s="267"/>
      <c r="W326" s="267"/>
      <c r="X326" s="267"/>
      <c r="Y326" s="267"/>
      <c r="Z326" s="267"/>
    </row>
    <row r="327" spans="2:26" x14ac:dyDescent="0.4">
      <c r="B327" s="267">
        <v>325</v>
      </c>
      <c r="F327" s="267" t="str">
        <f>IF(ISBLANK(Instruments[[#This Row],[Dwg_Base]]),"",Instruments[[#This Row],[Dwg_Base]]+Instruments[[#This Row],[Dwg_Index]])</f>
        <v/>
      </c>
      <c r="H327" s="267" t="str">
        <f>IF(ISBLANK(Instruments[[#This Row],[Dwg_Base]]),"",_xlfn.TEXTJOIN("-",,jobNumber,Instruments[[#This Row],[Dwg_Type]],Instruments[[#This Row],[Dwg_Number]],Instruments[[#This Row],[Dwg_Suffix]]))</f>
        <v/>
      </c>
      <c r="K327" s="267" t="str">
        <f xml:space="preserve"> UPPER(TRIM( MID(Instruments[[#This Row],[Description]],1,22)))</f>
        <v/>
      </c>
      <c r="L327" s="267" t="str">
        <f xml:space="preserve"> UPPER( TRIM( MID(Instruments[[#This Row],[Description]],23,22)))</f>
        <v/>
      </c>
      <c r="M327" s="267" t="str">
        <f>UPPER( TRIM( MID(Instruments[[#This Row],[Description]],45,22)))</f>
        <v/>
      </c>
      <c r="V327" s="267"/>
      <c r="W327" s="267"/>
      <c r="X327" s="267"/>
      <c r="Y327" s="267"/>
      <c r="Z327" s="267"/>
    </row>
    <row r="328" spans="2:26" x14ac:dyDescent="0.4">
      <c r="B328" s="267">
        <v>326</v>
      </c>
      <c r="F328" s="267" t="str">
        <f>IF(ISBLANK(Instruments[[#This Row],[Dwg_Base]]),"",Instruments[[#This Row],[Dwg_Base]]+Instruments[[#This Row],[Dwg_Index]])</f>
        <v/>
      </c>
      <c r="H328" s="267" t="str">
        <f>IF(ISBLANK(Instruments[[#This Row],[Dwg_Base]]),"",_xlfn.TEXTJOIN("-",,jobNumber,Instruments[[#This Row],[Dwg_Type]],Instruments[[#This Row],[Dwg_Number]],Instruments[[#This Row],[Dwg_Suffix]]))</f>
        <v/>
      </c>
      <c r="K328" s="267" t="str">
        <f xml:space="preserve"> UPPER(TRIM( MID(Instruments[[#This Row],[Description]],1,22)))</f>
        <v/>
      </c>
      <c r="L328" s="267" t="str">
        <f xml:space="preserve"> UPPER( TRIM( MID(Instruments[[#This Row],[Description]],23,22)))</f>
        <v/>
      </c>
      <c r="M328" s="267" t="str">
        <f>UPPER( TRIM( MID(Instruments[[#This Row],[Description]],45,22)))</f>
        <v/>
      </c>
      <c r="V328" s="267"/>
      <c r="W328" s="267"/>
      <c r="X328" s="267"/>
      <c r="Y328" s="267"/>
      <c r="Z328" s="267"/>
    </row>
    <row r="329" spans="2:26" x14ac:dyDescent="0.4">
      <c r="B329" s="267">
        <v>327</v>
      </c>
      <c r="F329" s="267" t="str">
        <f>IF(ISBLANK(Instruments[[#This Row],[Dwg_Base]]),"",Instruments[[#This Row],[Dwg_Base]]+Instruments[[#This Row],[Dwg_Index]])</f>
        <v/>
      </c>
      <c r="H329" s="267" t="str">
        <f>IF(ISBLANK(Instruments[[#This Row],[Dwg_Base]]),"",_xlfn.TEXTJOIN("-",,jobNumber,Instruments[[#This Row],[Dwg_Type]],Instruments[[#This Row],[Dwg_Number]],Instruments[[#This Row],[Dwg_Suffix]]))</f>
        <v/>
      </c>
      <c r="K329" s="267" t="str">
        <f xml:space="preserve"> UPPER(TRIM( MID(Instruments[[#This Row],[Description]],1,22)))</f>
        <v/>
      </c>
      <c r="L329" s="267" t="str">
        <f xml:space="preserve"> UPPER( TRIM( MID(Instruments[[#This Row],[Description]],23,22)))</f>
        <v/>
      </c>
      <c r="M329" s="267" t="str">
        <f>UPPER( TRIM( MID(Instruments[[#This Row],[Description]],45,22)))</f>
        <v/>
      </c>
      <c r="V329" s="267"/>
      <c r="W329" s="267"/>
      <c r="X329" s="267"/>
      <c r="Y329" s="267"/>
      <c r="Z329" s="267"/>
    </row>
    <row r="330" spans="2:26" x14ac:dyDescent="0.4">
      <c r="B330" s="267">
        <v>328</v>
      </c>
      <c r="F330" s="267" t="str">
        <f>IF(ISBLANK(Instruments[[#This Row],[Dwg_Base]]),"",Instruments[[#This Row],[Dwg_Base]]+Instruments[[#This Row],[Dwg_Index]])</f>
        <v/>
      </c>
      <c r="H330" s="267" t="str">
        <f>IF(ISBLANK(Instruments[[#This Row],[Dwg_Base]]),"",_xlfn.TEXTJOIN("-",,jobNumber,Instruments[[#This Row],[Dwg_Type]],Instruments[[#This Row],[Dwg_Number]],Instruments[[#This Row],[Dwg_Suffix]]))</f>
        <v/>
      </c>
      <c r="K330" s="267" t="str">
        <f xml:space="preserve"> UPPER(TRIM( MID(Instruments[[#This Row],[Description]],1,22)))</f>
        <v/>
      </c>
      <c r="L330" s="267" t="str">
        <f xml:space="preserve"> UPPER( TRIM( MID(Instruments[[#This Row],[Description]],23,22)))</f>
        <v/>
      </c>
      <c r="M330" s="267" t="str">
        <f>UPPER( TRIM( MID(Instruments[[#This Row],[Description]],45,22)))</f>
        <v/>
      </c>
      <c r="V330" s="267"/>
      <c r="W330" s="267"/>
      <c r="X330" s="267"/>
      <c r="Y330" s="267"/>
      <c r="Z330" s="267"/>
    </row>
    <row r="331" spans="2:26" x14ac:dyDescent="0.4">
      <c r="B331" s="267">
        <v>329</v>
      </c>
      <c r="F331" s="267" t="str">
        <f>IF(ISBLANK(Instruments[[#This Row],[Dwg_Base]]),"",Instruments[[#This Row],[Dwg_Base]]+Instruments[[#This Row],[Dwg_Index]])</f>
        <v/>
      </c>
      <c r="H331" s="267" t="str">
        <f>IF(ISBLANK(Instruments[[#This Row],[Dwg_Base]]),"",_xlfn.TEXTJOIN("-",,jobNumber,Instruments[[#This Row],[Dwg_Type]],Instruments[[#This Row],[Dwg_Number]],Instruments[[#This Row],[Dwg_Suffix]]))</f>
        <v/>
      </c>
      <c r="K331" s="267" t="str">
        <f xml:space="preserve"> UPPER(TRIM( MID(Instruments[[#This Row],[Description]],1,22)))</f>
        <v/>
      </c>
      <c r="L331" s="267" t="str">
        <f xml:space="preserve"> UPPER( TRIM( MID(Instruments[[#This Row],[Description]],23,22)))</f>
        <v/>
      </c>
      <c r="M331" s="267" t="str">
        <f>UPPER( TRIM( MID(Instruments[[#This Row],[Description]],45,22)))</f>
        <v/>
      </c>
      <c r="V331" s="267"/>
      <c r="W331" s="267"/>
      <c r="X331" s="267"/>
      <c r="Y331" s="267"/>
      <c r="Z331" s="267"/>
    </row>
    <row r="332" spans="2:26" x14ac:dyDescent="0.4">
      <c r="B332" s="267">
        <v>330</v>
      </c>
      <c r="F332" s="267" t="str">
        <f>IF(ISBLANK(Instruments[[#This Row],[Dwg_Base]]),"",Instruments[[#This Row],[Dwg_Base]]+Instruments[[#This Row],[Dwg_Index]])</f>
        <v/>
      </c>
      <c r="H332" s="267" t="str">
        <f>IF(ISBLANK(Instruments[[#This Row],[Dwg_Base]]),"",_xlfn.TEXTJOIN("-",,jobNumber,Instruments[[#This Row],[Dwg_Type]],Instruments[[#This Row],[Dwg_Number]],Instruments[[#This Row],[Dwg_Suffix]]))</f>
        <v/>
      </c>
      <c r="K332" s="267" t="str">
        <f xml:space="preserve"> UPPER(TRIM( MID(Instruments[[#This Row],[Description]],1,22)))</f>
        <v/>
      </c>
      <c r="L332" s="267" t="str">
        <f xml:space="preserve"> UPPER( TRIM( MID(Instruments[[#This Row],[Description]],23,22)))</f>
        <v/>
      </c>
      <c r="M332" s="267" t="str">
        <f>UPPER( TRIM( MID(Instruments[[#This Row],[Description]],45,22)))</f>
        <v/>
      </c>
      <c r="V332" s="267"/>
      <c r="W332" s="267"/>
      <c r="X332" s="267"/>
      <c r="Y332" s="267"/>
      <c r="Z332" s="267"/>
    </row>
    <row r="333" spans="2:26" x14ac:dyDescent="0.4">
      <c r="B333" s="267">
        <v>331</v>
      </c>
      <c r="F333" s="267" t="str">
        <f>IF(ISBLANK(Instruments[[#This Row],[Dwg_Base]]),"",Instruments[[#This Row],[Dwg_Base]]+Instruments[[#This Row],[Dwg_Index]])</f>
        <v/>
      </c>
      <c r="H333" s="267" t="str">
        <f>IF(ISBLANK(Instruments[[#This Row],[Dwg_Base]]),"",_xlfn.TEXTJOIN("-",,jobNumber,Instruments[[#This Row],[Dwg_Type]],Instruments[[#This Row],[Dwg_Number]],Instruments[[#This Row],[Dwg_Suffix]]))</f>
        <v/>
      </c>
      <c r="K333" s="267" t="str">
        <f xml:space="preserve"> UPPER(TRIM( MID(Instruments[[#This Row],[Description]],1,22)))</f>
        <v/>
      </c>
      <c r="L333" s="267" t="str">
        <f xml:space="preserve"> UPPER( TRIM( MID(Instruments[[#This Row],[Description]],23,22)))</f>
        <v/>
      </c>
      <c r="M333" s="267" t="str">
        <f>UPPER( TRIM( MID(Instruments[[#This Row],[Description]],45,22)))</f>
        <v/>
      </c>
      <c r="V333" s="267"/>
      <c r="W333" s="267"/>
      <c r="X333" s="267"/>
      <c r="Y333" s="267"/>
      <c r="Z333" s="267"/>
    </row>
    <row r="334" spans="2:26" x14ac:dyDescent="0.4">
      <c r="B334" s="267">
        <v>332</v>
      </c>
      <c r="F334" s="267" t="str">
        <f>IF(ISBLANK(Instruments[[#This Row],[Dwg_Base]]),"",Instruments[[#This Row],[Dwg_Base]]+Instruments[[#This Row],[Dwg_Index]])</f>
        <v/>
      </c>
      <c r="H334" s="267" t="str">
        <f>IF(ISBLANK(Instruments[[#This Row],[Dwg_Base]]),"",_xlfn.TEXTJOIN("-",,jobNumber,Instruments[[#This Row],[Dwg_Type]],Instruments[[#This Row],[Dwg_Number]],Instruments[[#This Row],[Dwg_Suffix]]))</f>
        <v/>
      </c>
      <c r="K334" s="267" t="str">
        <f xml:space="preserve"> UPPER(TRIM( MID(Instruments[[#This Row],[Description]],1,22)))</f>
        <v/>
      </c>
      <c r="L334" s="267" t="str">
        <f xml:space="preserve"> UPPER( TRIM( MID(Instruments[[#This Row],[Description]],23,22)))</f>
        <v/>
      </c>
      <c r="M334" s="267" t="str">
        <f>UPPER( TRIM( MID(Instruments[[#This Row],[Description]],45,22)))</f>
        <v/>
      </c>
      <c r="V334" s="267"/>
      <c r="W334" s="267"/>
      <c r="X334" s="267"/>
      <c r="Y334" s="267"/>
      <c r="Z334" s="267"/>
    </row>
    <row r="335" spans="2:26" x14ac:dyDescent="0.4">
      <c r="B335" s="267">
        <v>333</v>
      </c>
      <c r="F335" s="267" t="str">
        <f>IF(ISBLANK(Instruments[[#This Row],[Dwg_Base]]),"",Instruments[[#This Row],[Dwg_Base]]+Instruments[[#This Row],[Dwg_Index]])</f>
        <v/>
      </c>
      <c r="H335" s="267" t="str">
        <f>IF(ISBLANK(Instruments[[#This Row],[Dwg_Base]]),"",_xlfn.TEXTJOIN("-",,jobNumber,Instruments[[#This Row],[Dwg_Type]],Instruments[[#This Row],[Dwg_Number]],Instruments[[#This Row],[Dwg_Suffix]]))</f>
        <v/>
      </c>
      <c r="K335" s="267" t="str">
        <f xml:space="preserve"> UPPER(TRIM( MID(Instruments[[#This Row],[Description]],1,22)))</f>
        <v/>
      </c>
      <c r="L335" s="267" t="str">
        <f xml:space="preserve"> UPPER( TRIM( MID(Instruments[[#This Row],[Description]],23,22)))</f>
        <v/>
      </c>
      <c r="M335" s="267" t="str">
        <f>UPPER( TRIM( MID(Instruments[[#This Row],[Description]],45,22)))</f>
        <v/>
      </c>
      <c r="V335" s="267"/>
      <c r="W335" s="267"/>
      <c r="X335" s="267"/>
      <c r="Y335" s="267"/>
      <c r="Z335" s="267"/>
    </row>
    <row r="336" spans="2:26" x14ac:dyDescent="0.4">
      <c r="B336" s="267">
        <v>334</v>
      </c>
      <c r="F336" s="267" t="str">
        <f>IF(ISBLANK(Instruments[[#This Row],[Dwg_Base]]),"",Instruments[[#This Row],[Dwg_Base]]+Instruments[[#This Row],[Dwg_Index]])</f>
        <v/>
      </c>
      <c r="H336" s="267" t="str">
        <f>IF(ISBLANK(Instruments[[#This Row],[Dwg_Base]]),"",_xlfn.TEXTJOIN("-",,jobNumber,Instruments[[#This Row],[Dwg_Type]],Instruments[[#This Row],[Dwg_Number]],Instruments[[#This Row],[Dwg_Suffix]]))</f>
        <v/>
      </c>
      <c r="K336" s="267" t="str">
        <f xml:space="preserve"> UPPER(TRIM( MID(Instruments[[#This Row],[Description]],1,22)))</f>
        <v/>
      </c>
      <c r="L336" s="267" t="str">
        <f xml:space="preserve"> UPPER( TRIM( MID(Instruments[[#This Row],[Description]],23,22)))</f>
        <v/>
      </c>
      <c r="M336" s="267" t="str">
        <f>UPPER( TRIM( MID(Instruments[[#This Row],[Description]],45,22)))</f>
        <v/>
      </c>
      <c r="V336" s="267"/>
      <c r="W336" s="267"/>
      <c r="X336" s="267"/>
      <c r="Y336" s="267"/>
      <c r="Z336" s="267"/>
    </row>
    <row r="337" spans="2:26" x14ac:dyDescent="0.4">
      <c r="B337" s="267">
        <v>335</v>
      </c>
      <c r="F337" s="267" t="str">
        <f>IF(ISBLANK(Instruments[[#This Row],[Dwg_Base]]),"",Instruments[[#This Row],[Dwg_Base]]+Instruments[[#This Row],[Dwg_Index]])</f>
        <v/>
      </c>
      <c r="H337" s="267" t="str">
        <f>IF(ISBLANK(Instruments[[#This Row],[Dwg_Base]]),"",_xlfn.TEXTJOIN("-",,jobNumber,Instruments[[#This Row],[Dwg_Type]],Instruments[[#This Row],[Dwg_Number]],Instruments[[#This Row],[Dwg_Suffix]]))</f>
        <v/>
      </c>
      <c r="K337" s="267" t="str">
        <f xml:space="preserve"> UPPER(TRIM( MID(Instruments[[#This Row],[Description]],1,22)))</f>
        <v/>
      </c>
      <c r="L337" s="267" t="str">
        <f xml:space="preserve"> UPPER( TRIM( MID(Instruments[[#This Row],[Description]],23,22)))</f>
        <v/>
      </c>
      <c r="M337" s="267" t="str">
        <f>UPPER( TRIM( MID(Instruments[[#This Row],[Description]],45,22)))</f>
        <v/>
      </c>
      <c r="V337" s="267"/>
      <c r="W337" s="267"/>
      <c r="X337" s="267"/>
      <c r="Y337" s="267"/>
      <c r="Z337" s="267"/>
    </row>
    <row r="338" spans="2:26" x14ac:dyDescent="0.4">
      <c r="B338" s="267">
        <v>336</v>
      </c>
      <c r="F338" s="267" t="str">
        <f>IF(ISBLANK(Instruments[[#This Row],[Dwg_Base]]),"",Instruments[[#This Row],[Dwg_Base]]+Instruments[[#This Row],[Dwg_Index]])</f>
        <v/>
      </c>
      <c r="H338" s="267" t="str">
        <f>IF(ISBLANK(Instruments[[#This Row],[Dwg_Base]]),"",_xlfn.TEXTJOIN("-",,jobNumber,Instruments[[#This Row],[Dwg_Type]],Instruments[[#This Row],[Dwg_Number]],Instruments[[#This Row],[Dwg_Suffix]]))</f>
        <v/>
      </c>
      <c r="K338" s="267" t="str">
        <f xml:space="preserve"> UPPER(TRIM( MID(Instruments[[#This Row],[Description]],1,22)))</f>
        <v/>
      </c>
      <c r="L338" s="267" t="str">
        <f xml:space="preserve"> UPPER( TRIM( MID(Instruments[[#This Row],[Description]],23,22)))</f>
        <v/>
      </c>
      <c r="M338" s="267" t="str">
        <f>UPPER( TRIM( MID(Instruments[[#This Row],[Description]],45,22)))</f>
        <v/>
      </c>
      <c r="V338" s="267"/>
      <c r="W338" s="267"/>
      <c r="X338" s="267"/>
      <c r="Y338" s="267"/>
      <c r="Z338" s="267"/>
    </row>
    <row r="339" spans="2:26" x14ac:dyDescent="0.4">
      <c r="B339" s="267">
        <v>337</v>
      </c>
      <c r="F339" s="267" t="str">
        <f>IF(ISBLANK(Instruments[[#This Row],[Dwg_Base]]),"",Instruments[[#This Row],[Dwg_Base]]+Instruments[[#This Row],[Dwg_Index]])</f>
        <v/>
      </c>
      <c r="H339" s="267" t="str">
        <f>IF(ISBLANK(Instruments[[#This Row],[Dwg_Base]]),"",_xlfn.TEXTJOIN("-",,jobNumber,Instruments[[#This Row],[Dwg_Type]],Instruments[[#This Row],[Dwg_Number]],Instruments[[#This Row],[Dwg_Suffix]]))</f>
        <v/>
      </c>
      <c r="K339" s="267" t="str">
        <f xml:space="preserve"> UPPER(TRIM( MID(Instruments[[#This Row],[Description]],1,22)))</f>
        <v/>
      </c>
      <c r="L339" s="267" t="str">
        <f xml:space="preserve"> UPPER( TRIM( MID(Instruments[[#This Row],[Description]],23,22)))</f>
        <v/>
      </c>
      <c r="M339" s="267" t="str">
        <f>UPPER( TRIM( MID(Instruments[[#This Row],[Description]],45,22)))</f>
        <v/>
      </c>
      <c r="V339" s="267"/>
      <c r="W339" s="267"/>
      <c r="X339" s="267"/>
      <c r="Y339" s="267"/>
      <c r="Z339" s="267"/>
    </row>
    <row r="340" spans="2:26" x14ac:dyDescent="0.4">
      <c r="B340" s="267">
        <v>338</v>
      </c>
      <c r="F340" s="267" t="str">
        <f>IF(ISBLANK(Instruments[[#This Row],[Dwg_Base]]),"",Instruments[[#This Row],[Dwg_Base]]+Instruments[[#This Row],[Dwg_Index]])</f>
        <v/>
      </c>
      <c r="H340" s="267" t="str">
        <f>IF(ISBLANK(Instruments[[#This Row],[Dwg_Base]]),"",_xlfn.TEXTJOIN("-",,jobNumber,Instruments[[#This Row],[Dwg_Type]],Instruments[[#This Row],[Dwg_Number]],Instruments[[#This Row],[Dwg_Suffix]]))</f>
        <v/>
      </c>
      <c r="K340" s="267" t="str">
        <f xml:space="preserve"> UPPER(TRIM( MID(Instruments[[#This Row],[Description]],1,22)))</f>
        <v/>
      </c>
      <c r="L340" s="267" t="str">
        <f xml:space="preserve"> UPPER( TRIM( MID(Instruments[[#This Row],[Description]],23,22)))</f>
        <v/>
      </c>
      <c r="M340" s="267" t="str">
        <f>UPPER( TRIM( MID(Instruments[[#This Row],[Description]],45,22)))</f>
        <v/>
      </c>
      <c r="V340" s="267"/>
      <c r="W340" s="267"/>
      <c r="X340" s="267"/>
      <c r="Y340" s="267"/>
      <c r="Z340" s="267"/>
    </row>
    <row r="341" spans="2:26" x14ac:dyDescent="0.4">
      <c r="B341" s="267">
        <v>339</v>
      </c>
      <c r="F341" s="267" t="str">
        <f>IF(ISBLANK(Instruments[[#This Row],[Dwg_Base]]),"",Instruments[[#This Row],[Dwg_Base]]+Instruments[[#This Row],[Dwg_Index]])</f>
        <v/>
      </c>
      <c r="H341" s="267" t="str">
        <f>IF(ISBLANK(Instruments[[#This Row],[Dwg_Base]]),"",_xlfn.TEXTJOIN("-",,jobNumber,Instruments[[#This Row],[Dwg_Type]],Instruments[[#This Row],[Dwg_Number]],Instruments[[#This Row],[Dwg_Suffix]]))</f>
        <v/>
      </c>
      <c r="K341" s="267" t="str">
        <f xml:space="preserve"> UPPER(TRIM( MID(Instruments[[#This Row],[Description]],1,22)))</f>
        <v/>
      </c>
      <c r="L341" s="267" t="str">
        <f xml:space="preserve"> UPPER( TRIM( MID(Instruments[[#This Row],[Description]],23,22)))</f>
        <v/>
      </c>
      <c r="M341" s="267" t="str">
        <f>UPPER( TRIM( MID(Instruments[[#This Row],[Description]],45,22)))</f>
        <v/>
      </c>
      <c r="V341" s="267"/>
      <c r="W341" s="267"/>
      <c r="X341" s="267"/>
      <c r="Y341" s="267"/>
      <c r="Z341" s="267"/>
    </row>
    <row r="342" spans="2:26" x14ac:dyDescent="0.4">
      <c r="B342" s="267">
        <v>340</v>
      </c>
      <c r="F342" s="267" t="str">
        <f>IF(ISBLANK(Instruments[[#This Row],[Dwg_Base]]),"",Instruments[[#This Row],[Dwg_Base]]+Instruments[[#This Row],[Dwg_Index]])</f>
        <v/>
      </c>
      <c r="H342" s="267" t="str">
        <f>IF(ISBLANK(Instruments[[#This Row],[Dwg_Base]]),"",_xlfn.TEXTJOIN("-",,jobNumber,Instruments[[#This Row],[Dwg_Type]],Instruments[[#This Row],[Dwg_Number]],Instruments[[#This Row],[Dwg_Suffix]]))</f>
        <v/>
      </c>
      <c r="K342" s="267" t="str">
        <f xml:space="preserve"> UPPER(TRIM( MID(Instruments[[#This Row],[Description]],1,22)))</f>
        <v/>
      </c>
      <c r="L342" s="267" t="str">
        <f xml:space="preserve"> UPPER( TRIM( MID(Instruments[[#This Row],[Description]],23,22)))</f>
        <v/>
      </c>
      <c r="M342" s="267" t="str">
        <f>UPPER( TRIM( MID(Instruments[[#This Row],[Description]],45,22)))</f>
        <v/>
      </c>
      <c r="V342" s="267"/>
      <c r="W342" s="267"/>
      <c r="X342" s="267"/>
      <c r="Y342" s="267"/>
      <c r="Z342" s="267"/>
    </row>
    <row r="343" spans="2:26" x14ac:dyDescent="0.4">
      <c r="B343" s="267">
        <v>341</v>
      </c>
      <c r="F343" s="267" t="str">
        <f>IF(ISBLANK(Instruments[[#This Row],[Dwg_Base]]),"",Instruments[[#This Row],[Dwg_Base]]+Instruments[[#This Row],[Dwg_Index]])</f>
        <v/>
      </c>
      <c r="H343" s="267" t="str">
        <f>IF(ISBLANK(Instruments[[#This Row],[Dwg_Base]]),"",_xlfn.TEXTJOIN("-",,jobNumber,Instruments[[#This Row],[Dwg_Type]],Instruments[[#This Row],[Dwg_Number]],Instruments[[#This Row],[Dwg_Suffix]]))</f>
        <v/>
      </c>
      <c r="K343" s="267" t="str">
        <f xml:space="preserve"> UPPER(TRIM( MID(Instruments[[#This Row],[Description]],1,22)))</f>
        <v/>
      </c>
      <c r="L343" s="267" t="str">
        <f xml:space="preserve"> UPPER( TRIM( MID(Instruments[[#This Row],[Description]],23,22)))</f>
        <v/>
      </c>
      <c r="M343" s="267" t="str">
        <f>UPPER( TRIM( MID(Instruments[[#This Row],[Description]],45,22)))</f>
        <v/>
      </c>
      <c r="V343" s="267"/>
      <c r="W343" s="267"/>
      <c r="X343" s="267"/>
      <c r="Y343" s="267"/>
      <c r="Z343" s="267"/>
    </row>
    <row r="344" spans="2:26" x14ac:dyDescent="0.4">
      <c r="B344" s="267">
        <v>342</v>
      </c>
      <c r="F344" s="267" t="str">
        <f>IF(ISBLANK(Instruments[[#This Row],[Dwg_Base]]),"",Instruments[[#This Row],[Dwg_Base]]+Instruments[[#This Row],[Dwg_Index]])</f>
        <v/>
      </c>
      <c r="H344" s="267" t="str">
        <f>IF(ISBLANK(Instruments[[#This Row],[Dwg_Base]]),"",_xlfn.TEXTJOIN("-",,jobNumber,Instruments[[#This Row],[Dwg_Type]],Instruments[[#This Row],[Dwg_Number]],Instruments[[#This Row],[Dwg_Suffix]]))</f>
        <v/>
      </c>
      <c r="K344" s="267" t="str">
        <f xml:space="preserve"> UPPER(TRIM( MID(Instruments[[#This Row],[Description]],1,22)))</f>
        <v/>
      </c>
      <c r="L344" s="267" t="str">
        <f xml:space="preserve"> UPPER( TRIM( MID(Instruments[[#This Row],[Description]],23,22)))</f>
        <v/>
      </c>
      <c r="M344" s="267" t="str">
        <f>UPPER( TRIM( MID(Instruments[[#This Row],[Description]],45,22)))</f>
        <v/>
      </c>
      <c r="V344" s="267"/>
      <c r="W344" s="267"/>
      <c r="X344" s="267"/>
      <c r="Y344" s="267"/>
      <c r="Z344" s="267"/>
    </row>
    <row r="345" spans="2:26" x14ac:dyDescent="0.4">
      <c r="B345" s="267">
        <v>343</v>
      </c>
      <c r="F345" s="267" t="str">
        <f>IF(ISBLANK(Instruments[[#This Row],[Dwg_Base]]),"",Instruments[[#This Row],[Dwg_Base]]+Instruments[[#This Row],[Dwg_Index]])</f>
        <v/>
      </c>
      <c r="H345" s="267" t="str">
        <f>IF(ISBLANK(Instruments[[#This Row],[Dwg_Base]]),"",_xlfn.TEXTJOIN("-",,jobNumber,Instruments[[#This Row],[Dwg_Type]],Instruments[[#This Row],[Dwg_Number]],Instruments[[#This Row],[Dwg_Suffix]]))</f>
        <v/>
      </c>
      <c r="K345" s="267" t="str">
        <f xml:space="preserve"> UPPER(TRIM( MID(Instruments[[#This Row],[Description]],1,22)))</f>
        <v/>
      </c>
      <c r="L345" s="267" t="str">
        <f xml:space="preserve"> UPPER( TRIM( MID(Instruments[[#This Row],[Description]],23,22)))</f>
        <v/>
      </c>
      <c r="M345" s="267" t="str">
        <f>UPPER( TRIM( MID(Instruments[[#This Row],[Description]],45,22)))</f>
        <v/>
      </c>
      <c r="V345" s="267"/>
      <c r="W345" s="267"/>
      <c r="X345" s="267"/>
      <c r="Y345" s="267"/>
      <c r="Z345" s="267"/>
    </row>
    <row r="346" spans="2:26" x14ac:dyDescent="0.4">
      <c r="B346" s="267">
        <v>344</v>
      </c>
      <c r="F346" s="267" t="str">
        <f>IF(ISBLANK(Instruments[[#This Row],[Dwg_Base]]),"",Instruments[[#This Row],[Dwg_Base]]+Instruments[[#This Row],[Dwg_Index]])</f>
        <v/>
      </c>
      <c r="H346" s="267" t="str">
        <f>IF(ISBLANK(Instruments[[#This Row],[Dwg_Base]]),"",_xlfn.TEXTJOIN("-",,jobNumber,Instruments[[#This Row],[Dwg_Type]],Instruments[[#This Row],[Dwg_Number]],Instruments[[#This Row],[Dwg_Suffix]]))</f>
        <v/>
      </c>
      <c r="K346" s="267" t="str">
        <f xml:space="preserve"> UPPER(TRIM( MID(Instruments[[#This Row],[Description]],1,22)))</f>
        <v/>
      </c>
      <c r="L346" s="267" t="str">
        <f xml:space="preserve"> UPPER( TRIM( MID(Instruments[[#This Row],[Description]],23,22)))</f>
        <v/>
      </c>
      <c r="M346" s="267" t="str">
        <f>UPPER( TRIM( MID(Instruments[[#This Row],[Description]],45,22)))</f>
        <v/>
      </c>
      <c r="V346" s="267"/>
      <c r="W346" s="267"/>
      <c r="X346" s="267"/>
      <c r="Y346" s="267"/>
      <c r="Z346" s="267"/>
    </row>
    <row r="347" spans="2:26" x14ac:dyDescent="0.4">
      <c r="B347" s="267">
        <v>345</v>
      </c>
      <c r="F347" s="267" t="str">
        <f>IF(ISBLANK(Instruments[[#This Row],[Dwg_Base]]),"",Instruments[[#This Row],[Dwg_Base]]+Instruments[[#This Row],[Dwg_Index]])</f>
        <v/>
      </c>
      <c r="H347" s="267" t="str">
        <f>IF(ISBLANK(Instruments[[#This Row],[Dwg_Base]]),"",_xlfn.TEXTJOIN("-",,jobNumber,Instruments[[#This Row],[Dwg_Type]],Instruments[[#This Row],[Dwg_Number]],Instruments[[#This Row],[Dwg_Suffix]]))</f>
        <v/>
      </c>
      <c r="K347" s="267" t="str">
        <f xml:space="preserve"> UPPER(TRIM( MID(Instruments[[#This Row],[Description]],1,22)))</f>
        <v/>
      </c>
      <c r="L347" s="267" t="str">
        <f xml:space="preserve"> UPPER( TRIM( MID(Instruments[[#This Row],[Description]],23,22)))</f>
        <v/>
      </c>
      <c r="M347" s="267" t="str">
        <f>UPPER( TRIM( MID(Instruments[[#This Row],[Description]],45,22)))</f>
        <v/>
      </c>
      <c r="V347" s="267"/>
      <c r="W347" s="267"/>
      <c r="X347" s="267"/>
      <c r="Y347" s="267"/>
      <c r="Z347" s="267"/>
    </row>
    <row r="348" spans="2:26" x14ac:dyDescent="0.4">
      <c r="B348" s="267">
        <v>346</v>
      </c>
      <c r="F348" s="267" t="str">
        <f>IF(ISBLANK(Instruments[[#This Row],[Dwg_Base]]),"",Instruments[[#This Row],[Dwg_Base]]+Instruments[[#This Row],[Dwg_Index]])</f>
        <v/>
      </c>
      <c r="H348" s="267" t="str">
        <f>IF(ISBLANK(Instruments[[#This Row],[Dwg_Base]]),"",_xlfn.TEXTJOIN("-",,jobNumber,Instruments[[#This Row],[Dwg_Type]],Instruments[[#This Row],[Dwg_Number]],Instruments[[#This Row],[Dwg_Suffix]]))</f>
        <v/>
      </c>
      <c r="K348" s="267" t="str">
        <f xml:space="preserve"> UPPER(TRIM( MID(Instruments[[#This Row],[Description]],1,22)))</f>
        <v/>
      </c>
      <c r="L348" s="267" t="str">
        <f xml:space="preserve"> UPPER( TRIM( MID(Instruments[[#This Row],[Description]],23,22)))</f>
        <v/>
      </c>
      <c r="M348" s="267" t="str">
        <f>UPPER( TRIM( MID(Instruments[[#This Row],[Description]],45,22)))</f>
        <v/>
      </c>
      <c r="V348" s="267"/>
      <c r="W348" s="267"/>
      <c r="X348" s="267"/>
      <c r="Y348" s="267"/>
      <c r="Z348" s="267"/>
    </row>
    <row r="349" spans="2:26" x14ac:dyDescent="0.4">
      <c r="B349" s="267">
        <v>347</v>
      </c>
      <c r="F349" s="267" t="str">
        <f>IF(ISBLANK(Instruments[[#This Row],[Dwg_Base]]),"",Instruments[[#This Row],[Dwg_Base]]+Instruments[[#This Row],[Dwg_Index]])</f>
        <v/>
      </c>
      <c r="H349" s="267" t="str">
        <f>IF(ISBLANK(Instruments[[#This Row],[Dwg_Base]]),"",_xlfn.TEXTJOIN("-",,jobNumber,Instruments[[#This Row],[Dwg_Type]],Instruments[[#This Row],[Dwg_Number]],Instruments[[#This Row],[Dwg_Suffix]]))</f>
        <v/>
      </c>
      <c r="K349" s="267" t="str">
        <f xml:space="preserve"> UPPER(TRIM( MID(Instruments[[#This Row],[Description]],1,22)))</f>
        <v/>
      </c>
      <c r="L349" s="267" t="str">
        <f xml:space="preserve"> UPPER( TRIM( MID(Instruments[[#This Row],[Description]],23,22)))</f>
        <v/>
      </c>
      <c r="M349" s="267" t="str">
        <f>UPPER( TRIM( MID(Instruments[[#This Row],[Description]],45,22)))</f>
        <v/>
      </c>
      <c r="V349" s="267"/>
      <c r="W349" s="267"/>
      <c r="X349" s="267"/>
      <c r="Y349" s="267"/>
      <c r="Z349" s="267"/>
    </row>
    <row r="350" spans="2:26" x14ac:dyDescent="0.4">
      <c r="B350" s="267">
        <v>348</v>
      </c>
      <c r="F350" s="267" t="str">
        <f>IF(ISBLANK(Instruments[[#This Row],[Dwg_Base]]),"",Instruments[[#This Row],[Dwg_Base]]+Instruments[[#This Row],[Dwg_Index]])</f>
        <v/>
      </c>
      <c r="H350" s="267" t="str">
        <f>IF(ISBLANK(Instruments[[#This Row],[Dwg_Base]]),"",_xlfn.TEXTJOIN("-",,jobNumber,Instruments[[#This Row],[Dwg_Type]],Instruments[[#This Row],[Dwg_Number]],Instruments[[#This Row],[Dwg_Suffix]]))</f>
        <v/>
      </c>
      <c r="K350" s="267" t="str">
        <f xml:space="preserve"> UPPER(TRIM( MID(Instruments[[#This Row],[Description]],1,22)))</f>
        <v/>
      </c>
      <c r="L350" s="267" t="str">
        <f xml:space="preserve"> UPPER( TRIM( MID(Instruments[[#This Row],[Description]],23,22)))</f>
        <v/>
      </c>
      <c r="M350" s="267" t="str">
        <f>UPPER( TRIM( MID(Instruments[[#This Row],[Description]],45,22)))</f>
        <v/>
      </c>
      <c r="V350" s="267"/>
      <c r="W350" s="267"/>
      <c r="X350" s="267"/>
      <c r="Y350" s="267"/>
      <c r="Z350" s="267"/>
    </row>
    <row r="351" spans="2:26" x14ac:dyDescent="0.4">
      <c r="B351" s="267">
        <v>349</v>
      </c>
      <c r="F351" s="267" t="str">
        <f>IF(ISBLANK(Instruments[[#This Row],[Dwg_Base]]),"",Instruments[[#This Row],[Dwg_Base]]+Instruments[[#This Row],[Dwg_Index]])</f>
        <v/>
      </c>
      <c r="H351" s="267" t="str">
        <f>IF(ISBLANK(Instruments[[#This Row],[Dwg_Base]]),"",_xlfn.TEXTJOIN("-",,jobNumber,Instruments[[#This Row],[Dwg_Type]],Instruments[[#This Row],[Dwg_Number]],Instruments[[#This Row],[Dwg_Suffix]]))</f>
        <v/>
      </c>
      <c r="K351" s="267" t="str">
        <f xml:space="preserve"> UPPER(TRIM( MID(Instruments[[#This Row],[Description]],1,22)))</f>
        <v/>
      </c>
      <c r="L351" s="267" t="str">
        <f xml:space="preserve"> UPPER( TRIM( MID(Instruments[[#This Row],[Description]],23,22)))</f>
        <v/>
      </c>
      <c r="M351" s="267" t="str">
        <f>UPPER( TRIM( MID(Instruments[[#This Row],[Description]],45,22)))</f>
        <v/>
      </c>
      <c r="V351" s="267"/>
      <c r="W351" s="267"/>
      <c r="X351" s="267"/>
      <c r="Y351" s="267"/>
      <c r="Z351" s="267"/>
    </row>
    <row r="352" spans="2:26" x14ac:dyDescent="0.4">
      <c r="B352" s="267">
        <v>350</v>
      </c>
      <c r="F352" s="267" t="str">
        <f>IF(ISBLANK(Instruments[[#This Row],[Dwg_Base]]),"",Instruments[[#This Row],[Dwg_Base]]+Instruments[[#This Row],[Dwg_Index]])</f>
        <v/>
      </c>
      <c r="H352" s="267" t="str">
        <f>IF(ISBLANK(Instruments[[#This Row],[Dwg_Base]]),"",_xlfn.TEXTJOIN("-",,jobNumber,Instruments[[#This Row],[Dwg_Type]],Instruments[[#This Row],[Dwg_Number]],Instruments[[#This Row],[Dwg_Suffix]]))</f>
        <v/>
      </c>
      <c r="K352" s="267" t="str">
        <f xml:space="preserve"> UPPER(TRIM( MID(Instruments[[#This Row],[Description]],1,22)))</f>
        <v/>
      </c>
      <c r="L352" s="267" t="str">
        <f xml:space="preserve"> UPPER( TRIM( MID(Instruments[[#This Row],[Description]],23,22)))</f>
        <v/>
      </c>
      <c r="M352" s="267" t="str">
        <f>UPPER( TRIM( MID(Instruments[[#This Row],[Description]],45,22)))</f>
        <v/>
      </c>
      <c r="V352" s="267"/>
      <c r="W352" s="267"/>
      <c r="X352" s="267"/>
      <c r="Y352" s="267"/>
      <c r="Z352" s="267"/>
    </row>
    <row r="353" spans="2:26" x14ac:dyDescent="0.4">
      <c r="B353" s="267">
        <v>351</v>
      </c>
      <c r="F353" s="267" t="str">
        <f>IF(ISBLANK(Instruments[[#This Row],[Dwg_Base]]),"",Instruments[[#This Row],[Dwg_Base]]+Instruments[[#This Row],[Dwg_Index]])</f>
        <v/>
      </c>
      <c r="H353" s="267" t="str">
        <f>IF(ISBLANK(Instruments[[#This Row],[Dwg_Base]]),"",_xlfn.TEXTJOIN("-",,jobNumber,Instruments[[#This Row],[Dwg_Type]],Instruments[[#This Row],[Dwg_Number]],Instruments[[#This Row],[Dwg_Suffix]]))</f>
        <v/>
      </c>
      <c r="K353" s="267" t="str">
        <f xml:space="preserve"> UPPER(TRIM( MID(Instruments[[#This Row],[Description]],1,22)))</f>
        <v/>
      </c>
      <c r="L353" s="267" t="str">
        <f xml:space="preserve"> UPPER( TRIM( MID(Instruments[[#This Row],[Description]],23,22)))</f>
        <v/>
      </c>
      <c r="M353" s="267" t="str">
        <f>UPPER( TRIM( MID(Instruments[[#This Row],[Description]],45,22)))</f>
        <v/>
      </c>
      <c r="V353" s="267"/>
      <c r="W353" s="267"/>
      <c r="X353" s="267"/>
      <c r="Y353" s="267"/>
      <c r="Z353" s="267"/>
    </row>
    <row r="354" spans="2:26" x14ac:dyDescent="0.4">
      <c r="B354" s="267">
        <v>352</v>
      </c>
      <c r="F354" s="267" t="str">
        <f>IF(ISBLANK(Instruments[[#This Row],[Dwg_Base]]),"",Instruments[[#This Row],[Dwg_Base]]+Instruments[[#This Row],[Dwg_Index]])</f>
        <v/>
      </c>
      <c r="H354" s="267" t="str">
        <f>IF(ISBLANK(Instruments[[#This Row],[Dwg_Base]]),"",_xlfn.TEXTJOIN("-",,jobNumber,Instruments[[#This Row],[Dwg_Type]],Instruments[[#This Row],[Dwg_Number]],Instruments[[#This Row],[Dwg_Suffix]]))</f>
        <v/>
      </c>
      <c r="K354" s="267" t="str">
        <f xml:space="preserve"> UPPER(TRIM( MID(Instruments[[#This Row],[Description]],1,22)))</f>
        <v/>
      </c>
      <c r="L354" s="267" t="str">
        <f xml:space="preserve"> UPPER( TRIM( MID(Instruments[[#This Row],[Description]],23,22)))</f>
        <v/>
      </c>
      <c r="M354" s="267" t="str">
        <f>UPPER( TRIM( MID(Instruments[[#This Row],[Description]],45,22)))</f>
        <v/>
      </c>
      <c r="V354" s="267"/>
      <c r="W354" s="267"/>
      <c r="X354" s="267"/>
      <c r="Y354" s="267"/>
      <c r="Z354" s="267"/>
    </row>
    <row r="355" spans="2:26" x14ac:dyDescent="0.4">
      <c r="B355" s="267">
        <v>353</v>
      </c>
      <c r="F355" s="267" t="str">
        <f>IF(ISBLANK(Instruments[[#This Row],[Dwg_Base]]),"",Instruments[[#This Row],[Dwg_Base]]+Instruments[[#This Row],[Dwg_Index]])</f>
        <v/>
      </c>
      <c r="H355" s="267" t="str">
        <f>IF(ISBLANK(Instruments[[#This Row],[Dwg_Base]]),"",_xlfn.TEXTJOIN("-",,jobNumber,Instruments[[#This Row],[Dwg_Type]],Instruments[[#This Row],[Dwg_Number]],Instruments[[#This Row],[Dwg_Suffix]]))</f>
        <v/>
      </c>
      <c r="K355" s="267" t="str">
        <f xml:space="preserve"> UPPER(TRIM( MID(Instruments[[#This Row],[Description]],1,22)))</f>
        <v/>
      </c>
      <c r="L355" s="267" t="str">
        <f xml:space="preserve"> UPPER( TRIM( MID(Instruments[[#This Row],[Description]],23,22)))</f>
        <v/>
      </c>
      <c r="M355" s="267" t="str">
        <f>UPPER( TRIM( MID(Instruments[[#This Row],[Description]],45,22)))</f>
        <v/>
      </c>
      <c r="V355" s="267"/>
      <c r="W355" s="267"/>
      <c r="X355" s="267"/>
      <c r="Y355" s="267"/>
      <c r="Z355" s="267"/>
    </row>
    <row r="356" spans="2:26" x14ac:dyDescent="0.4">
      <c r="B356" s="267">
        <v>354</v>
      </c>
      <c r="F356" s="267" t="str">
        <f>IF(ISBLANK(Instruments[[#This Row],[Dwg_Base]]),"",Instruments[[#This Row],[Dwg_Base]]+Instruments[[#This Row],[Dwg_Index]])</f>
        <v/>
      </c>
      <c r="H356" s="267" t="str">
        <f>IF(ISBLANK(Instruments[[#This Row],[Dwg_Base]]),"",_xlfn.TEXTJOIN("-",,jobNumber,Instruments[[#This Row],[Dwg_Type]],Instruments[[#This Row],[Dwg_Number]],Instruments[[#This Row],[Dwg_Suffix]]))</f>
        <v/>
      </c>
      <c r="K356" s="267" t="str">
        <f xml:space="preserve"> UPPER(TRIM( MID(Instruments[[#This Row],[Description]],1,22)))</f>
        <v/>
      </c>
      <c r="L356" s="267" t="str">
        <f xml:space="preserve"> UPPER( TRIM( MID(Instruments[[#This Row],[Description]],23,22)))</f>
        <v/>
      </c>
      <c r="M356" s="267" t="str">
        <f>UPPER( TRIM( MID(Instruments[[#This Row],[Description]],45,22)))</f>
        <v/>
      </c>
      <c r="V356" s="267"/>
      <c r="W356" s="267"/>
      <c r="X356" s="267"/>
      <c r="Y356" s="267"/>
      <c r="Z356" s="267"/>
    </row>
    <row r="357" spans="2:26" x14ac:dyDescent="0.4">
      <c r="B357" s="267">
        <v>355</v>
      </c>
      <c r="F357" s="267" t="str">
        <f>IF(ISBLANK(Instruments[[#This Row],[Dwg_Base]]),"",Instruments[[#This Row],[Dwg_Base]]+Instruments[[#This Row],[Dwg_Index]])</f>
        <v/>
      </c>
      <c r="H357" s="267" t="str">
        <f>IF(ISBLANK(Instruments[[#This Row],[Dwg_Base]]),"",_xlfn.TEXTJOIN("-",,jobNumber,Instruments[[#This Row],[Dwg_Type]],Instruments[[#This Row],[Dwg_Number]],Instruments[[#This Row],[Dwg_Suffix]]))</f>
        <v/>
      </c>
      <c r="K357" s="267" t="str">
        <f xml:space="preserve"> UPPER(TRIM( MID(Instruments[[#This Row],[Description]],1,22)))</f>
        <v/>
      </c>
      <c r="L357" s="267" t="str">
        <f xml:space="preserve"> UPPER( TRIM( MID(Instruments[[#This Row],[Description]],23,22)))</f>
        <v/>
      </c>
      <c r="M357" s="267" t="str">
        <f>UPPER( TRIM( MID(Instruments[[#This Row],[Description]],45,22)))</f>
        <v/>
      </c>
      <c r="V357" s="267"/>
      <c r="W357" s="267"/>
      <c r="X357" s="267"/>
      <c r="Y357" s="267"/>
      <c r="Z357" s="267"/>
    </row>
    <row r="358" spans="2:26" x14ac:dyDescent="0.4">
      <c r="B358" s="267">
        <v>356</v>
      </c>
      <c r="F358" s="267" t="str">
        <f>IF(ISBLANK(Instruments[[#This Row],[Dwg_Base]]),"",Instruments[[#This Row],[Dwg_Base]]+Instruments[[#This Row],[Dwg_Index]])</f>
        <v/>
      </c>
      <c r="H358" s="267" t="str">
        <f>IF(ISBLANK(Instruments[[#This Row],[Dwg_Base]]),"",_xlfn.TEXTJOIN("-",,jobNumber,Instruments[[#This Row],[Dwg_Type]],Instruments[[#This Row],[Dwg_Number]],Instruments[[#This Row],[Dwg_Suffix]]))</f>
        <v/>
      </c>
      <c r="K358" s="267" t="str">
        <f xml:space="preserve"> UPPER(TRIM( MID(Instruments[[#This Row],[Description]],1,22)))</f>
        <v/>
      </c>
      <c r="L358" s="267" t="str">
        <f xml:space="preserve"> UPPER( TRIM( MID(Instruments[[#This Row],[Description]],23,22)))</f>
        <v/>
      </c>
      <c r="M358" s="267" t="str">
        <f>UPPER( TRIM( MID(Instruments[[#This Row],[Description]],45,22)))</f>
        <v/>
      </c>
      <c r="V358" s="267"/>
      <c r="W358" s="267"/>
      <c r="X358" s="267"/>
      <c r="Y358" s="267"/>
      <c r="Z358" s="267"/>
    </row>
    <row r="359" spans="2:26" x14ac:dyDescent="0.4">
      <c r="B359" s="267">
        <v>357</v>
      </c>
      <c r="F359" s="267" t="str">
        <f>IF(ISBLANK(Instruments[[#This Row],[Dwg_Base]]),"",Instruments[[#This Row],[Dwg_Base]]+Instruments[[#This Row],[Dwg_Index]])</f>
        <v/>
      </c>
      <c r="H359" s="267" t="str">
        <f>IF(ISBLANK(Instruments[[#This Row],[Dwg_Base]]),"",_xlfn.TEXTJOIN("-",,jobNumber,Instruments[[#This Row],[Dwg_Type]],Instruments[[#This Row],[Dwg_Number]],Instruments[[#This Row],[Dwg_Suffix]]))</f>
        <v/>
      </c>
      <c r="K359" s="267" t="str">
        <f xml:space="preserve"> UPPER(TRIM( MID(Instruments[[#This Row],[Description]],1,22)))</f>
        <v/>
      </c>
      <c r="L359" s="267" t="str">
        <f xml:space="preserve"> UPPER( TRIM( MID(Instruments[[#This Row],[Description]],23,22)))</f>
        <v/>
      </c>
      <c r="M359" s="267" t="str">
        <f>UPPER( TRIM( MID(Instruments[[#This Row],[Description]],45,22)))</f>
        <v/>
      </c>
      <c r="V359" s="267"/>
      <c r="W359" s="267"/>
      <c r="X359" s="267"/>
      <c r="Y359" s="267"/>
      <c r="Z359" s="267"/>
    </row>
    <row r="360" spans="2:26" x14ac:dyDescent="0.4">
      <c r="B360" s="267">
        <v>358</v>
      </c>
      <c r="F360" s="267" t="str">
        <f>IF(ISBLANK(Instruments[[#This Row],[Dwg_Base]]),"",Instruments[[#This Row],[Dwg_Base]]+Instruments[[#This Row],[Dwg_Index]])</f>
        <v/>
      </c>
      <c r="H360" s="267" t="str">
        <f>IF(ISBLANK(Instruments[[#This Row],[Dwg_Base]]),"",_xlfn.TEXTJOIN("-",,jobNumber,Instruments[[#This Row],[Dwg_Type]],Instruments[[#This Row],[Dwg_Number]],Instruments[[#This Row],[Dwg_Suffix]]))</f>
        <v/>
      </c>
      <c r="K360" s="267" t="str">
        <f xml:space="preserve"> UPPER(TRIM( MID(Instruments[[#This Row],[Description]],1,22)))</f>
        <v/>
      </c>
      <c r="L360" s="267" t="str">
        <f xml:space="preserve"> UPPER( TRIM( MID(Instruments[[#This Row],[Description]],23,22)))</f>
        <v/>
      </c>
      <c r="M360" s="267" t="str">
        <f>UPPER( TRIM( MID(Instruments[[#This Row],[Description]],45,22)))</f>
        <v/>
      </c>
      <c r="V360" s="267"/>
      <c r="W360" s="267"/>
      <c r="X360" s="267"/>
      <c r="Y360" s="267"/>
      <c r="Z360" s="267"/>
    </row>
    <row r="361" spans="2:26" x14ac:dyDescent="0.4">
      <c r="B361" s="267">
        <v>359</v>
      </c>
      <c r="F361" s="267" t="str">
        <f>IF(ISBLANK(Instruments[[#This Row],[Dwg_Base]]),"",Instruments[[#This Row],[Dwg_Base]]+Instruments[[#This Row],[Dwg_Index]])</f>
        <v/>
      </c>
      <c r="H361" s="267" t="str">
        <f>IF(ISBLANK(Instruments[[#This Row],[Dwg_Base]]),"",_xlfn.TEXTJOIN("-",,jobNumber,Instruments[[#This Row],[Dwg_Type]],Instruments[[#This Row],[Dwg_Number]],Instruments[[#This Row],[Dwg_Suffix]]))</f>
        <v/>
      </c>
      <c r="K361" s="267" t="str">
        <f xml:space="preserve"> UPPER(TRIM( MID(Instruments[[#This Row],[Description]],1,22)))</f>
        <v/>
      </c>
      <c r="L361" s="267" t="str">
        <f xml:space="preserve"> UPPER( TRIM( MID(Instruments[[#This Row],[Description]],23,22)))</f>
        <v/>
      </c>
      <c r="M361" s="267" t="str">
        <f>UPPER( TRIM( MID(Instruments[[#This Row],[Description]],45,22)))</f>
        <v/>
      </c>
      <c r="V361" s="267"/>
      <c r="W361" s="267"/>
      <c r="X361" s="267"/>
      <c r="Y361" s="267"/>
      <c r="Z361" s="267"/>
    </row>
    <row r="362" spans="2:26" x14ac:dyDescent="0.4">
      <c r="B362" s="267">
        <v>360</v>
      </c>
      <c r="F362" s="267" t="str">
        <f>IF(ISBLANK(Instruments[[#This Row],[Dwg_Base]]),"",Instruments[[#This Row],[Dwg_Base]]+Instruments[[#This Row],[Dwg_Index]])</f>
        <v/>
      </c>
      <c r="H362" s="267" t="str">
        <f>IF(ISBLANK(Instruments[[#This Row],[Dwg_Base]]),"",_xlfn.TEXTJOIN("-",,jobNumber,Instruments[[#This Row],[Dwg_Type]],Instruments[[#This Row],[Dwg_Number]],Instruments[[#This Row],[Dwg_Suffix]]))</f>
        <v/>
      </c>
      <c r="K362" s="267" t="str">
        <f xml:space="preserve"> UPPER(TRIM( MID(Instruments[[#This Row],[Description]],1,22)))</f>
        <v/>
      </c>
      <c r="L362" s="267" t="str">
        <f xml:space="preserve"> UPPER( TRIM( MID(Instruments[[#This Row],[Description]],23,22)))</f>
        <v/>
      </c>
      <c r="M362" s="267" t="str">
        <f>UPPER( TRIM( MID(Instruments[[#This Row],[Description]],45,22)))</f>
        <v/>
      </c>
      <c r="V362" s="267"/>
      <c r="W362" s="267"/>
      <c r="X362" s="267"/>
      <c r="Y362" s="267"/>
      <c r="Z362" s="267"/>
    </row>
    <row r="363" spans="2:26" x14ac:dyDescent="0.4">
      <c r="B363" s="267">
        <v>361</v>
      </c>
      <c r="F363" s="267" t="str">
        <f>IF(ISBLANK(Instruments[[#This Row],[Dwg_Base]]),"",Instruments[[#This Row],[Dwg_Base]]+Instruments[[#This Row],[Dwg_Index]])</f>
        <v/>
      </c>
      <c r="H363" s="267" t="str">
        <f>IF(ISBLANK(Instruments[[#This Row],[Dwg_Base]]),"",_xlfn.TEXTJOIN("-",,jobNumber,Instruments[[#This Row],[Dwg_Type]],Instruments[[#This Row],[Dwg_Number]],Instruments[[#This Row],[Dwg_Suffix]]))</f>
        <v/>
      </c>
      <c r="K363" s="267" t="str">
        <f xml:space="preserve"> UPPER(TRIM( MID(Instruments[[#This Row],[Description]],1,22)))</f>
        <v/>
      </c>
      <c r="L363" s="267" t="str">
        <f xml:space="preserve"> UPPER( TRIM( MID(Instruments[[#This Row],[Description]],23,22)))</f>
        <v/>
      </c>
      <c r="M363" s="267" t="str">
        <f>UPPER( TRIM( MID(Instruments[[#This Row],[Description]],45,22)))</f>
        <v/>
      </c>
      <c r="V363" s="267"/>
      <c r="W363" s="267"/>
      <c r="X363" s="267"/>
      <c r="Y363" s="267"/>
      <c r="Z363" s="267"/>
    </row>
    <row r="364" spans="2:26" x14ac:dyDescent="0.4">
      <c r="B364" s="267">
        <v>362</v>
      </c>
      <c r="F364" s="267" t="str">
        <f>IF(ISBLANK(Instruments[[#This Row],[Dwg_Base]]),"",Instruments[[#This Row],[Dwg_Base]]+Instruments[[#This Row],[Dwg_Index]])</f>
        <v/>
      </c>
      <c r="H364" s="267" t="str">
        <f>IF(ISBLANK(Instruments[[#This Row],[Dwg_Base]]),"",_xlfn.TEXTJOIN("-",,jobNumber,Instruments[[#This Row],[Dwg_Type]],Instruments[[#This Row],[Dwg_Number]],Instruments[[#This Row],[Dwg_Suffix]]))</f>
        <v/>
      </c>
      <c r="K364" s="267" t="str">
        <f xml:space="preserve"> UPPER(TRIM( MID(Instruments[[#This Row],[Description]],1,22)))</f>
        <v/>
      </c>
      <c r="L364" s="267" t="str">
        <f xml:space="preserve"> UPPER( TRIM( MID(Instruments[[#This Row],[Description]],23,22)))</f>
        <v/>
      </c>
      <c r="M364" s="267" t="str">
        <f>UPPER( TRIM( MID(Instruments[[#This Row],[Description]],45,22)))</f>
        <v/>
      </c>
      <c r="V364" s="267"/>
      <c r="W364" s="267"/>
      <c r="X364" s="267"/>
      <c r="Y364" s="267"/>
      <c r="Z364" s="267"/>
    </row>
    <row r="365" spans="2:26" x14ac:dyDescent="0.4">
      <c r="B365" s="267">
        <v>363</v>
      </c>
      <c r="F365" s="267" t="str">
        <f>IF(ISBLANK(Instruments[[#This Row],[Dwg_Base]]),"",Instruments[[#This Row],[Dwg_Base]]+Instruments[[#This Row],[Dwg_Index]])</f>
        <v/>
      </c>
      <c r="H365" s="267" t="str">
        <f>IF(ISBLANK(Instruments[[#This Row],[Dwg_Base]]),"",_xlfn.TEXTJOIN("-",,jobNumber,Instruments[[#This Row],[Dwg_Type]],Instruments[[#This Row],[Dwg_Number]],Instruments[[#This Row],[Dwg_Suffix]]))</f>
        <v/>
      </c>
      <c r="K365" s="267" t="str">
        <f xml:space="preserve"> UPPER(TRIM( MID(Instruments[[#This Row],[Description]],1,22)))</f>
        <v/>
      </c>
      <c r="L365" s="267" t="str">
        <f xml:space="preserve"> UPPER( TRIM( MID(Instruments[[#This Row],[Description]],23,22)))</f>
        <v/>
      </c>
      <c r="M365" s="267" t="str">
        <f>UPPER( TRIM( MID(Instruments[[#This Row],[Description]],45,22)))</f>
        <v/>
      </c>
      <c r="V365" s="267"/>
      <c r="W365" s="267"/>
      <c r="X365" s="267"/>
      <c r="Y365" s="267"/>
      <c r="Z365" s="267"/>
    </row>
    <row r="366" spans="2:26" x14ac:dyDescent="0.4">
      <c r="B366" s="267">
        <v>364</v>
      </c>
      <c r="F366" s="267" t="str">
        <f>IF(ISBLANK(Instruments[[#This Row],[Dwg_Base]]),"",Instruments[[#This Row],[Dwg_Base]]+Instruments[[#This Row],[Dwg_Index]])</f>
        <v/>
      </c>
      <c r="H366" s="267" t="str">
        <f>IF(ISBLANK(Instruments[[#This Row],[Dwg_Base]]),"",_xlfn.TEXTJOIN("-",,jobNumber,Instruments[[#This Row],[Dwg_Type]],Instruments[[#This Row],[Dwg_Number]],Instruments[[#This Row],[Dwg_Suffix]]))</f>
        <v/>
      </c>
      <c r="K366" s="267" t="str">
        <f xml:space="preserve"> UPPER(TRIM( MID(Instruments[[#This Row],[Description]],1,22)))</f>
        <v/>
      </c>
      <c r="L366" s="267" t="str">
        <f xml:space="preserve"> UPPER( TRIM( MID(Instruments[[#This Row],[Description]],23,22)))</f>
        <v/>
      </c>
      <c r="M366" s="267" t="str">
        <f>UPPER( TRIM( MID(Instruments[[#This Row],[Description]],45,22)))</f>
        <v/>
      </c>
      <c r="V366" s="267"/>
      <c r="W366" s="267"/>
      <c r="X366" s="267"/>
      <c r="Y366" s="267"/>
      <c r="Z366" s="267"/>
    </row>
    <row r="367" spans="2:26" x14ac:dyDescent="0.4">
      <c r="B367" s="267">
        <v>365</v>
      </c>
      <c r="F367" s="267" t="str">
        <f>IF(ISBLANK(Instruments[[#This Row],[Dwg_Base]]),"",Instruments[[#This Row],[Dwg_Base]]+Instruments[[#This Row],[Dwg_Index]])</f>
        <v/>
      </c>
      <c r="H367" s="267" t="str">
        <f>IF(ISBLANK(Instruments[[#This Row],[Dwg_Base]]),"",_xlfn.TEXTJOIN("-",,jobNumber,Instruments[[#This Row],[Dwg_Type]],Instruments[[#This Row],[Dwg_Number]],Instruments[[#This Row],[Dwg_Suffix]]))</f>
        <v/>
      </c>
      <c r="K367" s="267" t="str">
        <f xml:space="preserve"> UPPER(TRIM( MID(Instruments[[#This Row],[Description]],1,22)))</f>
        <v/>
      </c>
      <c r="L367" s="267" t="str">
        <f xml:space="preserve"> UPPER( TRIM( MID(Instruments[[#This Row],[Description]],23,22)))</f>
        <v/>
      </c>
      <c r="M367" s="267" t="str">
        <f>UPPER( TRIM( MID(Instruments[[#This Row],[Description]],45,22)))</f>
        <v/>
      </c>
      <c r="V367" s="267"/>
      <c r="W367" s="267"/>
      <c r="X367" s="267"/>
      <c r="Y367" s="267"/>
      <c r="Z367" s="267"/>
    </row>
    <row r="368" spans="2:26" x14ac:dyDescent="0.4">
      <c r="B368" s="267">
        <v>366</v>
      </c>
      <c r="F368" s="267" t="str">
        <f>IF(ISBLANK(Instruments[[#This Row],[Dwg_Base]]),"",Instruments[[#This Row],[Dwg_Base]]+Instruments[[#This Row],[Dwg_Index]])</f>
        <v/>
      </c>
      <c r="H368" s="267" t="str">
        <f>IF(ISBLANK(Instruments[[#This Row],[Dwg_Base]]),"",_xlfn.TEXTJOIN("-",,jobNumber,Instruments[[#This Row],[Dwg_Type]],Instruments[[#This Row],[Dwg_Number]],Instruments[[#This Row],[Dwg_Suffix]]))</f>
        <v/>
      </c>
      <c r="K368" s="267" t="str">
        <f xml:space="preserve"> UPPER(TRIM( MID(Instruments[[#This Row],[Description]],1,22)))</f>
        <v/>
      </c>
      <c r="L368" s="267" t="str">
        <f xml:space="preserve"> UPPER( TRIM( MID(Instruments[[#This Row],[Description]],23,22)))</f>
        <v/>
      </c>
      <c r="M368" s="267" t="str">
        <f>UPPER( TRIM( MID(Instruments[[#This Row],[Description]],45,22)))</f>
        <v/>
      </c>
      <c r="V368" s="267"/>
      <c r="W368" s="267"/>
      <c r="X368" s="267"/>
      <c r="Y368" s="267"/>
      <c r="Z368" s="267"/>
    </row>
    <row r="369" spans="2:26" x14ac:dyDescent="0.4">
      <c r="B369" s="267">
        <v>367</v>
      </c>
      <c r="F369" s="267" t="str">
        <f>IF(ISBLANK(Instruments[[#This Row],[Dwg_Base]]),"",Instruments[[#This Row],[Dwg_Base]]+Instruments[[#This Row],[Dwg_Index]])</f>
        <v/>
      </c>
      <c r="H369" s="267" t="str">
        <f>IF(ISBLANK(Instruments[[#This Row],[Dwg_Base]]),"",_xlfn.TEXTJOIN("-",,jobNumber,Instruments[[#This Row],[Dwg_Type]],Instruments[[#This Row],[Dwg_Number]],Instruments[[#This Row],[Dwg_Suffix]]))</f>
        <v/>
      </c>
      <c r="K369" s="267" t="str">
        <f xml:space="preserve"> UPPER(TRIM( MID(Instruments[[#This Row],[Description]],1,22)))</f>
        <v/>
      </c>
      <c r="L369" s="267" t="str">
        <f xml:space="preserve"> UPPER( TRIM( MID(Instruments[[#This Row],[Description]],23,22)))</f>
        <v/>
      </c>
      <c r="M369" s="267" t="str">
        <f>UPPER( TRIM( MID(Instruments[[#This Row],[Description]],45,22)))</f>
        <v/>
      </c>
      <c r="V369" s="267"/>
      <c r="W369" s="267"/>
      <c r="X369" s="267"/>
      <c r="Y369" s="267"/>
      <c r="Z369" s="267"/>
    </row>
    <row r="370" spans="2:26" x14ac:dyDescent="0.4">
      <c r="B370" s="267">
        <v>368</v>
      </c>
      <c r="F370" s="267" t="str">
        <f>IF(ISBLANK(Instruments[[#This Row],[Dwg_Base]]),"",Instruments[[#This Row],[Dwg_Base]]+Instruments[[#This Row],[Dwg_Index]])</f>
        <v/>
      </c>
      <c r="H370" s="267" t="str">
        <f>IF(ISBLANK(Instruments[[#This Row],[Dwg_Base]]),"",_xlfn.TEXTJOIN("-",,jobNumber,Instruments[[#This Row],[Dwg_Type]],Instruments[[#This Row],[Dwg_Number]],Instruments[[#This Row],[Dwg_Suffix]]))</f>
        <v/>
      </c>
      <c r="K370" s="267" t="str">
        <f xml:space="preserve"> UPPER(TRIM( MID(Instruments[[#This Row],[Description]],1,22)))</f>
        <v/>
      </c>
      <c r="L370" s="267" t="str">
        <f xml:space="preserve"> UPPER( TRIM( MID(Instruments[[#This Row],[Description]],23,22)))</f>
        <v/>
      </c>
      <c r="M370" s="267" t="str">
        <f>UPPER( TRIM( MID(Instruments[[#This Row],[Description]],45,22)))</f>
        <v/>
      </c>
      <c r="V370" s="267"/>
      <c r="W370" s="267"/>
      <c r="X370" s="267"/>
      <c r="Y370" s="267"/>
      <c r="Z370" s="267"/>
    </row>
    <row r="371" spans="2:26" x14ac:dyDescent="0.4">
      <c r="B371" s="267">
        <v>369</v>
      </c>
      <c r="F371" s="267" t="str">
        <f>IF(ISBLANK(Instruments[[#This Row],[Dwg_Base]]),"",Instruments[[#This Row],[Dwg_Base]]+Instruments[[#This Row],[Dwg_Index]])</f>
        <v/>
      </c>
      <c r="H371" s="267" t="str">
        <f>IF(ISBLANK(Instruments[[#This Row],[Dwg_Base]]),"",_xlfn.TEXTJOIN("-",,jobNumber,Instruments[[#This Row],[Dwg_Type]],Instruments[[#This Row],[Dwg_Number]],Instruments[[#This Row],[Dwg_Suffix]]))</f>
        <v/>
      </c>
      <c r="K371" s="267" t="str">
        <f xml:space="preserve"> UPPER(TRIM( MID(Instruments[[#This Row],[Description]],1,22)))</f>
        <v/>
      </c>
      <c r="L371" s="267" t="str">
        <f xml:space="preserve"> UPPER( TRIM( MID(Instruments[[#This Row],[Description]],23,22)))</f>
        <v/>
      </c>
      <c r="M371" s="267" t="str">
        <f>UPPER( TRIM( MID(Instruments[[#This Row],[Description]],45,22)))</f>
        <v/>
      </c>
      <c r="V371" s="267"/>
      <c r="W371" s="267"/>
      <c r="X371" s="267"/>
      <c r="Y371" s="267"/>
      <c r="Z371" s="267"/>
    </row>
    <row r="372" spans="2:26" x14ac:dyDescent="0.4">
      <c r="B372" s="267">
        <v>370</v>
      </c>
      <c r="F372" s="267" t="str">
        <f>IF(ISBLANK(Instruments[[#This Row],[Dwg_Base]]),"",Instruments[[#This Row],[Dwg_Base]]+Instruments[[#This Row],[Dwg_Index]])</f>
        <v/>
      </c>
      <c r="H372" s="267" t="str">
        <f>IF(ISBLANK(Instruments[[#This Row],[Dwg_Base]]),"",_xlfn.TEXTJOIN("-",,jobNumber,Instruments[[#This Row],[Dwg_Type]],Instruments[[#This Row],[Dwg_Number]],Instruments[[#This Row],[Dwg_Suffix]]))</f>
        <v/>
      </c>
      <c r="K372" s="267" t="str">
        <f xml:space="preserve"> UPPER(TRIM( MID(Instruments[[#This Row],[Description]],1,22)))</f>
        <v/>
      </c>
      <c r="L372" s="267" t="str">
        <f xml:space="preserve"> UPPER( TRIM( MID(Instruments[[#This Row],[Description]],23,22)))</f>
        <v/>
      </c>
      <c r="M372" s="267" t="str">
        <f>UPPER( TRIM( MID(Instruments[[#This Row],[Description]],45,22)))</f>
        <v/>
      </c>
      <c r="V372" s="267"/>
      <c r="W372" s="267"/>
      <c r="X372" s="267"/>
      <c r="Y372" s="267"/>
      <c r="Z372" s="267"/>
    </row>
    <row r="373" spans="2:26" x14ac:dyDescent="0.4">
      <c r="B373" s="267">
        <v>371</v>
      </c>
      <c r="F373" s="267" t="str">
        <f>IF(ISBLANK(Instruments[[#This Row],[Dwg_Base]]),"",Instruments[[#This Row],[Dwg_Base]]+Instruments[[#This Row],[Dwg_Index]])</f>
        <v/>
      </c>
      <c r="H373" s="267" t="str">
        <f>IF(ISBLANK(Instruments[[#This Row],[Dwg_Base]]),"",_xlfn.TEXTJOIN("-",,jobNumber,Instruments[[#This Row],[Dwg_Type]],Instruments[[#This Row],[Dwg_Number]],Instruments[[#This Row],[Dwg_Suffix]]))</f>
        <v/>
      </c>
      <c r="K373" s="267" t="str">
        <f xml:space="preserve"> UPPER(TRIM( MID(Instruments[[#This Row],[Description]],1,22)))</f>
        <v/>
      </c>
      <c r="L373" s="267" t="str">
        <f xml:space="preserve"> UPPER( TRIM( MID(Instruments[[#This Row],[Description]],23,22)))</f>
        <v/>
      </c>
      <c r="M373" s="267" t="str">
        <f>UPPER( TRIM( MID(Instruments[[#This Row],[Description]],45,22)))</f>
        <v/>
      </c>
      <c r="V373" s="267"/>
      <c r="W373" s="267"/>
      <c r="X373" s="267"/>
      <c r="Y373" s="267"/>
      <c r="Z373" s="267"/>
    </row>
    <row r="374" spans="2:26" x14ac:dyDescent="0.4">
      <c r="B374" s="267">
        <v>372</v>
      </c>
      <c r="F374" s="267" t="str">
        <f>IF(ISBLANK(Instruments[[#This Row],[Dwg_Base]]),"",Instruments[[#This Row],[Dwg_Base]]+Instruments[[#This Row],[Dwg_Index]])</f>
        <v/>
      </c>
      <c r="H374" s="267" t="str">
        <f>IF(ISBLANK(Instruments[[#This Row],[Dwg_Base]]),"",_xlfn.TEXTJOIN("-",,jobNumber,Instruments[[#This Row],[Dwg_Type]],Instruments[[#This Row],[Dwg_Number]],Instruments[[#This Row],[Dwg_Suffix]]))</f>
        <v/>
      </c>
      <c r="K374" s="267" t="str">
        <f xml:space="preserve"> UPPER(TRIM( MID(Instruments[[#This Row],[Description]],1,22)))</f>
        <v/>
      </c>
      <c r="L374" s="267" t="str">
        <f xml:space="preserve"> UPPER( TRIM( MID(Instruments[[#This Row],[Description]],23,22)))</f>
        <v/>
      </c>
      <c r="M374" s="267" t="str">
        <f>UPPER( TRIM( MID(Instruments[[#This Row],[Description]],45,22)))</f>
        <v/>
      </c>
      <c r="V374" s="267"/>
      <c r="W374" s="267"/>
      <c r="X374" s="267"/>
      <c r="Y374" s="267"/>
      <c r="Z374" s="267"/>
    </row>
    <row r="375" spans="2:26" x14ac:dyDescent="0.4">
      <c r="B375" s="267">
        <v>373</v>
      </c>
      <c r="F375" s="267" t="str">
        <f>IF(ISBLANK(Instruments[[#This Row],[Dwg_Base]]),"",Instruments[[#This Row],[Dwg_Base]]+Instruments[[#This Row],[Dwg_Index]])</f>
        <v/>
      </c>
      <c r="H375" s="267" t="str">
        <f>IF(ISBLANK(Instruments[[#This Row],[Dwg_Base]]),"",_xlfn.TEXTJOIN("-",,jobNumber,Instruments[[#This Row],[Dwg_Type]],Instruments[[#This Row],[Dwg_Number]],Instruments[[#This Row],[Dwg_Suffix]]))</f>
        <v/>
      </c>
      <c r="K375" s="267" t="str">
        <f xml:space="preserve"> UPPER(TRIM( MID(Instruments[[#This Row],[Description]],1,22)))</f>
        <v/>
      </c>
      <c r="L375" s="267" t="str">
        <f xml:space="preserve"> UPPER( TRIM( MID(Instruments[[#This Row],[Description]],23,22)))</f>
        <v/>
      </c>
      <c r="M375" s="267" t="str">
        <f>UPPER( TRIM( MID(Instruments[[#This Row],[Description]],45,22)))</f>
        <v/>
      </c>
      <c r="V375" s="267"/>
      <c r="W375" s="267"/>
      <c r="X375" s="267"/>
      <c r="Y375" s="267"/>
      <c r="Z375" s="267"/>
    </row>
    <row r="376" spans="2:26" x14ac:dyDescent="0.4">
      <c r="B376" s="267">
        <v>374</v>
      </c>
      <c r="F376" s="267" t="str">
        <f>IF(ISBLANK(Instruments[[#This Row],[Dwg_Base]]),"",Instruments[[#This Row],[Dwg_Base]]+Instruments[[#This Row],[Dwg_Index]])</f>
        <v/>
      </c>
      <c r="H376" s="267" t="str">
        <f>IF(ISBLANK(Instruments[[#This Row],[Dwg_Base]]),"",_xlfn.TEXTJOIN("-",,jobNumber,Instruments[[#This Row],[Dwg_Type]],Instruments[[#This Row],[Dwg_Number]],Instruments[[#This Row],[Dwg_Suffix]]))</f>
        <v/>
      </c>
      <c r="K376" s="267" t="str">
        <f xml:space="preserve"> UPPER(TRIM( MID(Instruments[[#This Row],[Description]],1,22)))</f>
        <v/>
      </c>
      <c r="L376" s="267" t="str">
        <f xml:space="preserve"> UPPER( TRIM( MID(Instruments[[#This Row],[Description]],23,22)))</f>
        <v/>
      </c>
      <c r="M376" s="267" t="str">
        <f>UPPER( TRIM( MID(Instruments[[#This Row],[Description]],45,22)))</f>
        <v/>
      </c>
      <c r="V376" s="267"/>
      <c r="W376" s="267"/>
      <c r="X376" s="267"/>
      <c r="Y376" s="267"/>
      <c r="Z376" s="267"/>
    </row>
    <row r="377" spans="2:26" x14ac:dyDescent="0.4">
      <c r="B377" s="267">
        <v>375</v>
      </c>
      <c r="F377" s="267" t="str">
        <f>IF(ISBLANK(Instruments[[#This Row],[Dwg_Base]]),"",Instruments[[#This Row],[Dwg_Base]]+Instruments[[#This Row],[Dwg_Index]])</f>
        <v/>
      </c>
      <c r="H377" s="267" t="str">
        <f>IF(ISBLANK(Instruments[[#This Row],[Dwg_Base]]),"",_xlfn.TEXTJOIN("-",,jobNumber,Instruments[[#This Row],[Dwg_Type]],Instruments[[#This Row],[Dwg_Number]],Instruments[[#This Row],[Dwg_Suffix]]))</f>
        <v/>
      </c>
      <c r="K377" s="267" t="str">
        <f xml:space="preserve"> UPPER(TRIM( MID(Instruments[[#This Row],[Description]],1,22)))</f>
        <v/>
      </c>
      <c r="L377" s="267" t="str">
        <f xml:space="preserve"> UPPER( TRIM( MID(Instruments[[#This Row],[Description]],23,22)))</f>
        <v/>
      </c>
      <c r="M377" s="267" t="str">
        <f>UPPER( TRIM( MID(Instruments[[#This Row],[Description]],45,22)))</f>
        <v/>
      </c>
      <c r="V377" s="267"/>
      <c r="W377" s="267"/>
      <c r="X377" s="267"/>
      <c r="Y377" s="267"/>
      <c r="Z377" s="267"/>
    </row>
    <row r="378" spans="2:26" x14ac:dyDescent="0.4">
      <c r="B378" s="267">
        <v>376</v>
      </c>
      <c r="F378" s="267" t="str">
        <f>IF(ISBLANK(Instruments[[#This Row],[Dwg_Base]]),"",Instruments[[#This Row],[Dwg_Base]]+Instruments[[#This Row],[Dwg_Index]])</f>
        <v/>
      </c>
      <c r="H378" s="267" t="str">
        <f>IF(ISBLANK(Instruments[[#This Row],[Dwg_Base]]),"",_xlfn.TEXTJOIN("-",,jobNumber,Instruments[[#This Row],[Dwg_Type]],Instruments[[#This Row],[Dwg_Number]],Instruments[[#This Row],[Dwg_Suffix]]))</f>
        <v/>
      </c>
      <c r="K378" s="267" t="str">
        <f xml:space="preserve"> UPPER(TRIM( MID(Instruments[[#This Row],[Description]],1,22)))</f>
        <v/>
      </c>
      <c r="L378" s="267" t="str">
        <f xml:space="preserve"> UPPER( TRIM( MID(Instruments[[#This Row],[Description]],23,22)))</f>
        <v/>
      </c>
      <c r="M378" s="267" t="str">
        <f>UPPER( TRIM( MID(Instruments[[#This Row],[Description]],45,22)))</f>
        <v/>
      </c>
      <c r="V378" s="267"/>
      <c r="W378" s="267"/>
      <c r="X378" s="267"/>
      <c r="Y378" s="267"/>
      <c r="Z378" s="267"/>
    </row>
    <row r="379" spans="2:26" x14ac:dyDescent="0.4">
      <c r="B379" s="267">
        <v>377</v>
      </c>
      <c r="F379" s="267" t="str">
        <f>IF(ISBLANK(Instruments[[#This Row],[Dwg_Base]]),"",Instruments[[#This Row],[Dwg_Base]]+Instruments[[#This Row],[Dwg_Index]])</f>
        <v/>
      </c>
      <c r="H379" s="267" t="str">
        <f>IF(ISBLANK(Instruments[[#This Row],[Dwg_Base]]),"",_xlfn.TEXTJOIN("-",,jobNumber,Instruments[[#This Row],[Dwg_Type]],Instruments[[#This Row],[Dwg_Number]],Instruments[[#This Row],[Dwg_Suffix]]))</f>
        <v/>
      </c>
      <c r="K379" s="267" t="str">
        <f xml:space="preserve"> UPPER(TRIM( MID(Instruments[[#This Row],[Description]],1,22)))</f>
        <v/>
      </c>
      <c r="L379" s="267" t="str">
        <f xml:space="preserve"> UPPER( TRIM( MID(Instruments[[#This Row],[Description]],23,22)))</f>
        <v/>
      </c>
      <c r="M379" s="267" t="str">
        <f>UPPER( TRIM( MID(Instruments[[#This Row],[Description]],45,22)))</f>
        <v/>
      </c>
      <c r="V379" s="267"/>
      <c r="W379" s="267"/>
      <c r="X379" s="267"/>
      <c r="Y379" s="267"/>
      <c r="Z379" s="267"/>
    </row>
    <row r="380" spans="2:26" x14ac:dyDescent="0.4">
      <c r="B380" s="267">
        <v>378</v>
      </c>
      <c r="F380" s="267" t="str">
        <f>IF(ISBLANK(Instruments[[#This Row],[Dwg_Base]]),"",Instruments[[#This Row],[Dwg_Base]]+Instruments[[#This Row],[Dwg_Index]])</f>
        <v/>
      </c>
      <c r="H380" s="267" t="str">
        <f>IF(ISBLANK(Instruments[[#This Row],[Dwg_Base]]),"",_xlfn.TEXTJOIN("-",,jobNumber,Instruments[[#This Row],[Dwg_Type]],Instruments[[#This Row],[Dwg_Number]],Instruments[[#This Row],[Dwg_Suffix]]))</f>
        <v/>
      </c>
      <c r="K380" s="267" t="str">
        <f xml:space="preserve"> UPPER(TRIM( MID(Instruments[[#This Row],[Description]],1,22)))</f>
        <v/>
      </c>
      <c r="L380" s="267" t="str">
        <f xml:space="preserve"> UPPER( TRIM( MID(Instruments[[#This Row],[Description]],23,22)))</f>
        <v/>
      </c>
      <c r="M380" s="267" t="str">
        <f>UPPER( TRIM( MID(Instruments[[#This Row],[Description]],45,22)))</f>
        <v/>
      </c>
      <c r="V380" s="267"/>
      <c r="W380" s="267"/>
      <c r="X380" s="267"/>
      <c r="Y380" s="267"/>
      <c r="Z380" s="267"/>
    </row>
    <row r="381" spans="2:26" x14ac:dyDescent="0.4">
      <c r="B381" s="267">
        <v>379</v>
      </c>
      <c r="F381" s="267" t="str">
        <f>IF(ISBLANK(Instruments[[#This Row],[Dwg_Base]]),"",Instruments[[#This Row],[Dwg_Base]]+Instruments[[#This Row],[Dwg_Index]])</f>
        <v/>
      </c>
      <c r="H381" s="267" t="str">
        <f>IF(ISBLANK(Instruments[[#This Row],[Dwg_Base]]),"",_xlfn.TEXTJOIN("-",,jobNumber,Instruments[[#This Row],[Dwg_Type]],Instruments[[#This Row],[Dwg_Number]],Instruments[[#This Row],[Dwg_Suffix]]))</f>
        <v/>
      </c>
      <c r="K381" s="267" t="str">
        <f xml:space="preserve"> UPPER(TRIM( MID(Instruments[[#This Row],[Description]],1,22)))</f>
        <v/>
      </c>
      <c r="L381" s="267" t="str">
        <f xml:space="preserve"> UPPER( TRIM( MID(Instruments[[#This Row],[Description]],23,22)))</f>
        <v/>
      </c>
      <c r="M381" s="267" t="str">
        <f>UPPER( TRIM( MID(Instruments[[#This Row],[Description]],45,22)))</f>
        <v/>
      </c>
      <c r="V381" s="267"/>
      <c r="W381" s="267"/>
      <c r="X381" s="267"/>
      <c r="Y381" s="267"/>
      <c r="Z381" s="267"/>
    </row>
    <row r="382" spans="2:26" x14ac:dyDescent="0.4">
      <c r="B382" s="267">
        <v>380</v>
      </c>
      <c r="F382" s="267" t="str">
        <f>IF(ISBLANK(Instruments[[#This Row],[Dwg_Base]]),"",Instruments[[#This Row],[Dwg_Base]]+Instruments[[#This Row],[Dwg_Index]])</f>
        <v/>
      </c>
      <c r="H382" s="267" t="str">
        <f>IF(ISBLANK(Instruments[[#This Row],[Dwg_Base]]),"",_xlfn.TEXTJOIN("-",,jobNumber,Instruments[[#This Row],[Dwg_Type]],Instruments[[#This Row],[Dwg_Number]],Instruments[[#This Row],[Dwg_Suffix]]))</f>
        <v/>
      </c>
      <c r="K382" s="267" t="str">
        <f xml:space="preserve"> UPPER(TRIM( MID(Instruments[[#This Row],[Description]],1,22)))</f>
        <v/>
      </c>
      <c r="L382" s="267" t="str">
        <f xml:space="preserve"> UPPER( TRIM( MID(Instruments[[#This Row],[Description]],23,22)))</f>
        <v/>
      </c>
      <c r="M382" s="267" t="str">
        <f>UPPER( TRIM( MID(Instruments[[#This Row],[Description]],45,22)))</f>
        <v/>
      </c>
      <c r="V382" s="267"/>
      <c r="W382" s="267"/>
      <c r="X382" s="267"/>
      <c r="Y382" s="267"/>
      <c r="Z382" s="267"/>
    </row>
    <row r="383" spans="2:26" x14ac:dyDescent="0.4">
      <c r="B383" s="267">
        <v>381</v>
      </c>
      <c r="F383" s="267" t="str">
        <f>IF(ISBLANK(Instruments[[#This Row],[Dwg_Base]]),"",Instruments[[#This Row],[Dwg_Base]]+Instruments[[#This Row],[Dwg_Index]])</f>
        <v/>
      </c>
      <c r="H383" s="267" t="str">
        <f>IF(ISBLANK(Instruments[[#This Row],[Dwg_Base]]),"",_xlfn.TEXTJOIN("-",,jobNumber,Instruments[[#This Row],[Dwg_Type]],Instruments[[#This Row],[Dwg_Number]],Instruments[[#This Row],[Dwg_Suffix]]))</f>
        <v/>
      </c>
      <c r="K383" s="267" t="str">
        <f xml:space="preserve"> UPPER(TRIM( MID(Instruments[[#This Row],[Description]],1,22)))</f>
        <v/>
      </c>
      <c r="L383" s="267" t="str">
        <f xml:space="preserve"> UPPER( TRIM( MID(Instruments[[#This Row],[Description]],23,22)))</f>
        <v/>
      </c>
      <c r="M383" s="267" t="str">
        <f>UPPER( TRIM( MID(Instruments[[#This Row],[Description]],45,22)))</f>
        <v/>
      </c>
      <c r="V383" s="267"/>
      <c r="W383" s="267"/>
      <c r="X383" s="267"/>
      <c r="Y383" s="267"/>
      <c r="Z383" s="267"/>
    </row>
    <row r="384" spans="2:26" x14ac:dyDescent="0.4">
      <c r="B384" s="267">
        <v>382</v>
      </c>
      <c r="F384" s="267" t="str">
        <f>IF(ISBLANK(Instruments[[#This Row],[Dwg_Base]]),"",Instruments[[#This Row],[Dwg_Base]]+Instruments[[#This Row],[Dwg_Index]])</f>
        <v/>
      </c>
      <c r="H384" s="267" t="str">
        <f>IF(ISBLANK(Instruments[[#This Row],[Dwg_Base]]),"",_xlfn.TEXTJOIN("-",,jobNumber,Instruments[[#This Row],[Dwg_Type]],Instruments[[#This Row],[Dwg_Number]],Instruments[[#This Row],[Dwg_Suffix]]))</f>
        <v/>
      </c>
      <c r="K384" s="267" t="str">
        <f xml:space="preserve"> UPPER(TRIM( MID(Instruments[[#This Row],[Description]],1,22)))</f>
        <v/>
      </c>
      <c r="L384" s="267" t="str">
        <f xml:space="preserve"> UPPER( TRIM( MID(Instruments[[#This Row],[Description]],23,22)))</f>
        <v/>
      </c>
      <c r="M384" s="267" t="str">
        <f>UPPER( TRIM( MID(Instruments[[#This Row],[Description]],45,22)))</f>
        <v/>
      </c>
      <c r="V384" s="267"/>
      <c r="W384" s="267"/>
      <c r="X384" s="267"/>
      <c r="Y384" s="267"/>
      <c r="Z384" s="267"/>
    </row>
    <row r="385" spans="2:26" x14ac:dyDescent="0.4">
      <c r="B385" s="267">
        <v>383</v>
      </c>
      <c r="F385" s="267" t="str">
        <f>IF(ISBLANK(Instruments[[#This Row],[Dwg_Base]]),"",Instruments[[#This Row],[Dwg_Base]]+Instruments[[#This Row],[Dwg_Index]])</f>
        <v/>
      </c>
      <c r="H385" s="267" t="str">
        <f>IF(ISBLANK(Instruments[[#This Row],[Dwg_Base]]),"",_xlfn.TEXTJOIN("-",,jobNumber,Instruments[[#This Row],[Dwg_Type]],Instruments[[#This Row],[Dwg_Number]],Instruments[[#This Row],[Dwg_Suffix]]))</f>
        <v/>
      </c>
      <c r="K385" s="267" t="str">
        <f xml:space="preserve"> UPPER(TRIM( MID(Instruments[[#This Row],[Description]],1,22)))</f>
        <v/>
      </c>
      <c r="L385" s="267" t="str">
        <f xml:space="preserve"> UPPER( TRIM( MID(Instruments[[#This Row],[Description]],23,22)))</f>
        <v/>
      </c>
      <c r="M385" s="267" t="str">
        <f>UPPER( TRIM( MID(Instruments[[#This Row],[Description]],45,22)))</f>
        <v/>
      </c>
      <c r="V385" s="267"/>
      <c r="W385" s="267"/>
      <c r="X385" s="267"/>
      <c r="Y385" s="267"/>
      <c r="Z385" s="267"/>
    </row>
    <row r="386" spans="2:26" x14ac:dyDescent="0.4">
      <c r="B386" s="267">
        <v>384</v>
      </c>
      <c r="F386" s="267" t="str">
        <f>IF(ISBLANK(Instruments[[#This Row],[Dwg_Base]]),"",Instruments[[#This Row],[Dwg_Base]]+Instruments[[#This Row],[Dwg_Index]])</f>
        <v/>
      </c>
      <c r="H386" s="267" t="str">
        <f>IF(ISBLANK(Instruments[[#This Row],[Dwg_Base]]),"",_xlfn.TEXTJOIN("-",,jobNumber,Instruments[[#This Row],[Dwg_Type]],Instruments[[#This Row],[Dwg_Number]],Instruments[[#This Row],[Dwg_Suffix]]))</f>
        <v/>
      </c>
      <c r="K386" s="267" t="str">
        <f xml:space="preserve"> UPPER(TRIM( MID(Instruments[[#This Row],[Description]],1,22)))</f>
        <v/>
      </c>
      <c r="L386" s="267" t="str">
        <f xml:space="preserve"> UPPER( TRIM( MID(Instruments[[#This Row],[Description]],23,22)))</f>
        <v/>
      </c>
      <c r="M386" s="267" t="str">
        <f>UPPER( TRIM( MID(Instruments[[#This Row],[Description]],45,22)))</f>
        <v/>
      </c>
      <c r="V386" s="267"/>
      <c r="W386" s="267"/>
      <c r="X386" s="267"/>
      <c r="Y386" s="267"/>
      <c r="Z386" s="267"/>
    </row>
    <row r="387" spans="2:26" x14ac:dyDescent="0.4">
      <c r="B387" s="267">
        <v>385</v>
      </c>
      <c r="F387" s="267" t="str">
        <f>IF(ISBLANK(Instruments[[#This Row],[Dwg_Base]]),"",Instruments[[#This Row],[Dwg_Base]]+Instruments[[#This Row],[Dwg_Index]])</f>
        <v/>
      </c>
      <c r="H387" s="267" t="str">
        <f>IF(ISBLANK(Instruments[[#This Row],[Dwg_Base]]),"",_xlfn.TEXTJOIN("-",,jobNumber,Instruments[[#This Row],[Dwg_Type]],Instruments[[#This Row],[Dwg_Number]],Instruments[[#This Row],[Dwg_Suffix]]))</f>
        <v/>
      </c>
      <c r="K387" s="267" t="str">
        <f xml:space="preserve"> UPPER(TRIM( MID(Instruments[[#This Row],[Description]],1,22)))</f>
        <v/>
      </c>
      <c r="L387" s="267" t="str">
        <f xml:space="preserve"> UPPER( TRIM( MID(Instruments[[#This Row],[Description]],23,22)))</f>
        <v/>
      </c>
      <c r="M387" s="267" t="str">
        <f>UPPER( TRIM( MID(Instruments[[#This Row],[Description]],45,22)))</f>
        <v/>
      </c>
      <c r="V387" s="267"/>
      <c r="W387" s="267"/>
      <c r="X387" s="267"/>
      <c r="Y387" s="267"/>
      <c r="Z387" s="267"/>
    </row>
    <row r="388" spans="2:26" x14ac:dyDescent="0.4">
      <c r="B388" s="267">
        <v>386</v>
      </c>
      <c r="F388" s="267" t="str">
        <f>IF(ISBLANK(Instruments[[#This Row],[Dwg_Base]]),"",Instruments[[#This Row],[Dwg_Base]]+Instruments[[#This Row],[Dwg_Index]])</f>
        <v/>
      </c>
      <c r="H388" s="267" t="str">
        <f>IF(ISBLANK(Instruments[[#This Row],[Dwg_Base]]),"",_xlfn.TEXTJOIN("-",,jobNumber,Instruments[[#This Row],[Dwg_Type]],Instruments[[#This Row],[Dwg_Number]],Instruments[[#This Row],[Dwg_Suffix]]))</f>
        <v/>
      </c>
      <c r="K388" s="267" t="str">
        <f xml:space="preserve"> UPPER(TRIM( MID(Instruments[[#This Row],[Description]],1,22)))</f>
        <v/>
      </c>
      <c r="L388" s="267" t="str">
        <f xml:space="preserve"> UPPER( TRIM( MID(Instruments[[#This Row],[Description]],23,22)))</f>
        <v/>
      </c>
      <c r="M388" s="267" t="str">
        <f>UPPER( TRIM( MID(Instruments[[#This Row],[Description]],45,22)))</f>
        <v/>
      </c>
      <c r="V388" s="267"/>
      <c r="W388" s="267"/>
      <c r="X388" s="267"/>
      <c r="Y388" s="267"/>
      <c r="Z388" s="267"/>
    </row>
    <row r="389" spans="2:26" x14ac:dyDescent="0.4">
      <c r="B389" s="267">
        <v>387</v>
      </c>
      <c r="F389" s="267" t="str">
        <f>IF(ISBLANK(Instruments[[#This Row],[Dwg_Base]]),"",Instruments[[#This Row],[Dwg_Base]]+Instruments[[#This Row],[Dwg_Index]])</f>
        <v/>
      </c>
      <c r="H389" s="267" t="str">
        <f>IF(ISBLANK(Instruments[[#This Row],[Dwg_Base]]),"",_xlfn.TEXTJOIN("-",,jobNumber,Instruments[[#This Row],[Dwg_Type]],Instruments[[#This Row],[Dwg_Number]],Instruments[[#This Row],[Dwg_Suffix]]))</f>
        <v/>
      </c>
      <c r="K389" s="267" t="str">
        <f xml:space="preserve"> UPPER(TRIM( MID(Instruments[[#This Row],[Description]],1,22)))</f>
        <v/>
      </c>
      <c r="L389" s="267" t="str">
        <f xml:space="preserve"> UPPER( TRIM( MID(Instruments[[#This Row],[Description]],23,22)))</f>
        <v/>
      </c>
      <c r="M389" s="267" t="str">
        <f>UPPER( TRIM( MID(Instruments[[#This Row],[Description]],45,22)))</f>
        <v/>
      </c>
      <c r="V389" s="267"/>
      <c r="W389" s="267"/>
      <c r="X389" s="267"/>
      <c r="Y389" s="267"/>
      <c r="Z389" s="267"/>
    </row>
    <row r="390" spans="2:26" x14ac:dyDescent="0.4">
      <c r="B390" s="267">
        <v>388</v>
      </c>
      <c r="F390" s="267" t="str">
        <f>IF(ISBLANK(Instruments[[#This Row],[Dwg_Base]]),"",Instruments[[#This Row],[Dwg_Base]]+Instruments[[#This Row],[Dwg_Index]])</f>
        <v/>
      </c>
      <c r="H390" s="267" t="str">
        <f>IF(ISBLANK(Instruments[[#This Row],[Dwg_Base]]),"",_xlfn.TEXTJOIN("-",,jobNumber,Instruments[[#This Row],[Dwg_Type]],Instruments[[#This Row],[Dwg_Number]],Instruments[[#This Row],[Dwg_Suffix]]))</f>
        <v/>
      </c>
      <c r="K390" s="267" t="str">
        <f xml:space="preserve"> UPPER(TRIM( MID(Instruments[[#This Row],[Description]],1,22)))</f>
        <v/>
      </c>
      <c r="L390" s="267" t="str">
        <f xml:space="preserve"> UPPER( TRIM( MID(Instruments[[#This Row],[Description]],23,22)))</f>
        <v/>
      </c>
      <c r="M390" s="267" t="str">
        <f>UPPER( TRIM( MID(Instruments[[#This Row],[Description]],45,22)))</f>
        <v/>
      </c>
      <c r="V390" s="267"/>
      <c r="W390" s="267"/>
      <c r="X390" s="267"/>
      <c r="Y390" s="267"/>
      <c r="Z390" s="267"/>
    </row>
    <row r="391" spans="2:26" x14ac:dyDescent="0.4">
      <c r="B391" s="267">
        <v>389</v>
      </c>
      <c r="F391" s="267" t="str">
        <f>IF(ISBLANK(Instruments[[#This Row],[Dwg_Base]]),"",Instruments[[#This Row],[Dwg_Base]]+Instruments[[#This Row],[Dwg_Index]])</f>
        <v/>
      </c>
      <c r="H391" s="267" t="str">
        <f>IF(ISBLANK(Instruments[[#This Row],[Dwg_Base]]),"",_xlfn.TEXTJOIN("-",,jobNumber,Instruments[[#This Row],[Dwg_Type]],Instruments[[#This Row],[Dwg_Number]],Instruments[[#This Row],[Dwg_Suffix]]))</f>
        <v/>
      </c>
      <c r="K391" s="267" t="str">
        <f xml:space="preserve"> UPPER(TRIM( MID(Instruments[[#This Row],[Description]],1,22)))</f>
        <v/>
      </c>
      <c r="L391" s="267" t="str">
        <f xml:space="preserve"> UPPER( TRIM( MID(Instruments[[#This Row],[Description]],23,22)))</f>
        <v/>
      </c>
      <c r="M391" s="267" t="str">
        <f>UPPER( TRIM( MID(Instruments[[#This Row],[Description]],45,22)))</f>
        <v/>
      </c>
      <c r="V391" s="267"/>
      <c r="W391" s="267"/>
      <c r="X391" s="267"/>
      <c r="Y391" s="267"/>
      <c r="Z391" s="267"/>
    </row>
    <row r="392" spans="2:26" x14ac:dyDescent="0.4">
      <c r="B392" s="267">
        <v>390</v>
      </c>
      <c r="F392" s="267" t="str">
        <f>IF(ISBLANK(Instruments[[#This Row],[Dwg_Base]]),"",Instruments[[#This Row],[Dwg_Base]]+Instruments[[#This Row],[Dwg_Index]])</f>
        <v/>
      </c>
      <c r="H392" s="267" t="str">
        <f>IF(ISBLANK(Instruments[[#This Row],[Dwg_Base]]),"",_xlfn.TEXTJOIN("-",,jobNumber,Instruments[[#This Row],[Dwg_Type]],Instruments[[#This Row],[Dwg_Number]],Instruments[[#This Row],[Dwg_Suffix]]))</f>
        <v/>
      </c>
      <c r="K392" s="267" t="str">
        <f xml:space="preserve"> UPPER(TRIM( MID(Instruments[[#This Row],[Description]],1,22)))</f>
        <v/>
      </c>
      <c r="L392" s="267" t="str">
        <f xml:space="preserve"> UPPER( TRIM( MID(Instruments[[#This Row],[Description]],23,22)))</f>
        <v/>
      </c>
      <c r="M392" s="267" t="str">
        <f>UPPER( TRIM( MID(Instruments[[#This Row],[Description]],45,22)))</f>
        <v/>
      </c>
      <c r="V392" s="267"/>
      <c r="W392" s="267"/>
      <c r="X392" s="267"/>
      <c r="Y392" s="267"/>
      <c r="Z392" s="267"/>
    </row>
    <row r="393" spans="2:26" x14ac:dyDescent="0.4">
      <c r="B393" s="267">
        <v>391</v>
      </c>
      <c r="F393" s="267" t="str">
        <f>IF(ISBLANK(Instruments[[#This Row],[Dwg_Base]]),"",Instruments[[#This Row],[Dwg_Base]]+Instruments[[#This Row],[Dwg_Index]])</f>
        <v/>
      </c>
      <c r="H393" s="267" t="str">
        <f>IF(ISBLANK(Instruments[[#This Row],[Dwg_Base]]),"",_xlfn.TEXTJOIN("-",,jobNumber,Instruments[[#This Row],[Dwg_Type]],Instruments[[#This Row],[Dwg_Number]],Instruments[[#This Row],[Dwg_Suffix]]))</f>
        <v/>
      </c>
      <c r="K393" s="267" t="str">
        <f xml:space="preserve"> UPPER(TRIM( MID(Instruments[[#This Row],[Description]],1,22)))</f>
        <v/>
      </c>
      <c r="L393" s="267" t="str">
        <f xml:space="preserve"> UPPER( TRIM( MID(Instruments[[#This Row],[Description]],23,22)))</f>
        <v/>
      </c>
      <c r="M393" s="267" t="str">
        <f>UPPER( TRIM( MID(Instruments[[#This Row],[Description]],45,22)))</f>
        <v/>
      </c>
      <c r="V393" s="267"/>
      <c r="W393" s="267"/>
      <c r="X393" s="267"/>
      <c r="Y393" s="267"/>
      <c r="Z393" s="267"/>
    </row>
    <row r="394" spans="2:26" x14ac:dyDescent="0.4">
      <c r="B394" s="267">
        <v>392</v>
      </c>
      <c r="F394" s="267" t="str">
        <f>IF(ISBLANK(Instruments[[#This Row],[Dwg_Base]]),"",Instruments[[#This Row],[Dwg_Base]]+Instruments[[#This Row],[Dwg_Index]])</f>
        <v/>
      </c>
      <c r="H394" s="267" t="str">
        <f>IF(ISBLANK(Instruments[[#This Row],[Dwg_Base]]),"",_xlfn.TEXTJOIN("-",,jobNumber,Instruments[[#This Row],[Dwg_Type]],Instruments[[#This Row],[Dwg_Number]],Instruments[[#This Row],[Dwg_Suffix]]))</f>
        <v/>
      </c>
      <c r="K394" s="267" t="str">
        <f xml:space="preserve"> UPPER(TRIM( MID(Instruments[[#This Row],[Description]],1,22)))</f>
        <v/>
      </c>
      <c r="L394" s="267" t="str">
        <f xml:space="preserve"> UPPER( TRIM( MID(Instruments[[#This Row],[Description]],23,22)))</f>
        <v/>
      </c>
      <c r="M394" s="267" t="str">
        <f>UPPER( TRIM( MID(Instruments[[#This Row],[Description]],45,22)))</f>
        <v/>
      </c>
      <c r="V394" s="267"/>
      <c r="W394" s="267"/>
      <c r="X394" s="267"/>
      <c r="Y394" s="267"/>
      <c r="Z394" s="267"/>
    </row>
    <row r="395" spans="2:26" x14ac:dyDescent="0.4">
      <c r="B395" s="267">
        <v>393</v>
      </c>
      <c r="F395" s="267" t="str">
        <f>IF(ISBLANK(Instruments[[#This Row],[Dwg_Base]]),"",Instruments[[#This Row],[Dwg_Base]]+Instruments[[#This Row],[Dwg_Index]])</f>
        <v/>
      </c>
      <c r="H395" s="267" t="str">
        <f>IF(ISBLANK(Instruments[[#This Row],[Dwg_Base]]),"",_xlfn.TEXTJOIN("-",,jobNumber,Instruments[[#This Row],[Dwg_Type]],Instruments[[#This Row],[Dwg_Number]],Instruments[[#This Row],[Dwg_Suffix]]))</f>
        <v/>
      </c>
      <c r="K395" s="267" t="str">
        <f xml:space="preserve"> UPPER(TRIM( MID(Instruments[[#This Row],[Description]],1,22)))</f>
        <v/>
      </c>
      <c r="L395" s="267" t="str">
        <f xml:space="preserve"> UPPER( TRIM( MID(Instruments[[#This Row],[Description]],23,22)))</f>
        <v/>
      </c>
      <c r="M395" s="267" t="str">
        <f>UPPER( TRIM( MID(Instruments[[#This Row],[Description]],45,22)))</f>
        <v/>
      </c>
      <c r="V395" s="267"/>
      <c r="W395" s="267"/>
      <c r="X395" s="267"/>
      <c r="Y395" s="267"/>
      <c r="Z395" s="267"/>
    </row>
    <row r="396" spans="2:26" x14ac:dyDescent="0.4">
      <c r="B396" s="267">
        <v>394</v>
      </c>
      <c r="F396" s="267" t="str">
        <f>IF(ISBLANK(Instruments[[#This Row],[Dwg_Base]]),"",Instruments[[#This Row],[Dwg_Base]]+Instruments[[#This Row],[Dwg_Index]])</f>
        <v/>
      </c>
      <c r="H396" s="267" t="str">
        <f>IF(ISBLANK(Instruments[[#This Row],[Dwg_Base]]),"",_xlfn.TEXTJOIN("-",,jobNumber,Instruments[[#This Row],[Dwg_Type]],Instruments[[#This Row],[Dwg_Number]],Instruments[[#This Row],[Dwg_Suffix]]))</f>
        <v/>
      </c>
      <c r="K396" s="267" t="str">
        <f xml:space="preserve"> UPPER(TRIM( MID(Instruments[[#This Row],[Description]],1,22)))</f>
        <v/>
      </c>
      <c r="L396" s="267" t="str">
        <f xml:space="preserve"> UPPER( TRIM( MID(Instruments[[#This Row],[Description]],23,22)))</f>
        <v/>
      </c>
      <c r="M396" s="267" t="str">
        <f>UPPER( TRIM( MID(Instruments[[#This Row],[Description]],45,22)))</f>
        <v/>
      </c>
      <c r="V396" s="267"/>
      <c r="W396" s="267"/>
      <c r="X396" s="267"/>
      <c r="Y396" s="267"/>
      <c r="Z396" s="267"/>
    </row>
    <row r="397" spans="2:26" x14ac:dyDescent="0.4">
      <c r="B397" s="267">
        <v>395</v>
      </c>
      <c r="F397" s="267" t="str">
        <f>IF(ISBLANK(Instruments[[#This Row],[Dwg_Base]]),"",Instruments[[#This Row],[Dwg_Base]]+Instruments[[#This Row],[Dwg_Index]])</f>
        <v/>
      </c>
      <c r="H397" s="267" t="str">
        <f>IF(ISBLANK(Instruments[[#This Row],[Dwg_Base]]),"",_xlfn.TEXTJOIN("-",,jobNumber,Instruments[[#This Row],[Dwg_Type]],Instruments[[#This Row],[Dwg_Number]],Instruments[[#This Row],[Dwg_Suffix]]))</f>
        <v/>
      </c>
      <c r="K397" s="267" t="str">
        <f xml:space="preserve"> UPPER(TRIM( MID(Instruments[[#This Row],[Description]],1,22)))</f>
        <v/>
      </c>
      <c r="L397" s="267" t="str">
        <f xml:space="preserve"> UPPER( TRIM( MID(Instruments[[#This Row],[Description]],23,22)))</f>
        <v/>
      </c>
      <c r="M397" s="267" t="str">
        <f>UPPER( TRIM( MID(Instruments[[#This Row],[Description]],45,22)))</f>
        <v/>
      </c>
      <c r="V397" s="267"/>
      <c r="W397" s="267"/>
      <c r="X397" s="267"/>
      <c r="Y397" s="267"/>
      <c r="Z397" s="267"/>
    </row>
    <row r="398" spans="2:26" x14ac:dyDescent="0.4">
      <c r="B398" s="267">
        <v>396</v>
      </c>
      <c r="F398" s="267" t="str">
        <f>IF(ISBLANK(Instruments[[#This Row],[Dwg_Base]]),"",Instruments[[#This Row],[Dwg_Base]]+Instruments[[#This Row],[Dwg_Index]])</f>
        <v/>
      </c>
      <c r="H398" s="267" t="str">
        <f>IF(ISBLANK(Instruments[[#This Row],[Dwg_Base]]),"",_xlfn.TEXTJOIN("-",,jobNumber,Instruments[[#This Row],[Dwg_Type]],Instruments[[#This Row],[Dwg_Number]],Instruments[[#This Row],[Dwg_Suffix]]))</f>
        <v/>
      </c>
      <c r="K398" s="267" t="str">
        <f xml:space="preserve"> UPPER(TRIM( MID(Instruments[[#This Row],[Description]],1,22)))</f>
        <v/>
      </c>
      <c r="L398" s="267" t="str">
        <f xml:space="preserve"> UPPER( TRIM( MID(Instruments[[#This Row],[Description]],23,22)))</f>
        <v/>
      </c>
      <c r="M398" s="267" t="str">
        <f>UPPER( TRIM( MID(Instruments[[#This Row],[Description]],45,22)))</f>
        <v/>
      </c>
      <c r="V398" s="267"/>
      <c r="W398" s="267"/>
      <c r="X398" s="267"/>
      <c r="Y398" s="267"/>
      <c r="Z398" s="267"/>
    </row>
    <row r="399" spans="2:26" x14ac:dyDescent="0.4">
      <c r="B399" s="267">
        <v>397</v>
      </c>
      <c r="F399" s="267" t="str">
        <f>IF(ISBLANK(Instruments[[#This Row],[Dwg_Base]]),"",Instruments[[#This Row],[Dwg_Base]]+Instruments[[#This Row],[Dwg_Index]])</f>
        <v/>
      </c>
      <c r="H399" s="267" t="str">
        <f>IF(ISBLANK(Instruments[[#This Row],[Dwg_Base]]),"",_xlfn.TEXTJOIN("-",,jobNumber,Instruments[[#This Row],[Dwg_Type]],Instruments[[#This Row],[Dwg_Number]],Instruments[[#This Row],[Dwg_Suffix]]))</f>
        <v/>
      </c>
      <c r="K399" s="267" t="str">
        <f xml:space="preserve"> UPPER(TRIM( MID(Instruments[[#This Row],[Description]],1,22)))</f>
        <v/>
      </c>
      <c r="L399" s="267" t="str">
        <f xml:space="preserve"> UPPER( TRIM( MID(Instruments[[#This Row],[Description]],23,22)))</f>
        <v/>
      </c>
      <c r="M399" s="267" t="str">
        <f>UPPER( TRIM( MID(Instruments[[#This Row],[Description]],45,22)))</f>
        <v/>
      </c>
      <c r="V399" s="267"/>
      <c r="W399" s="267"/>
      <c r="X399" s="267"/>
      <c r="Y399" s="267"/>
      <c r="Z399" s="267"/>
    </row>
    <row r="400" spans="2:26" x14ac:dyDescent="0.4">
      <c r="B400" s="267">
        <v>398</v>
      </c>
      <c r="F400" s="267" t="str">
        <f>IF(ISBLANK(Instruments[[#This Row],[Dwg_Base]]),"",Instruments[[#This Row],[Dwg_Base]]+Instruments[[#This Row],[Dwg_Index]])</f>
        <v/>
      </c>
      <c r="H400" s="267" t="str">
        <f>IF(ISBLANK(Instruments[[#This Row],[Dwg_Base]]),"",_xlfn.TEXTJOIN("-",,jobNumber,Instruments[[#This Row],[Dwg_Type]],Instruments[[#This Row],[Dwg_Number]],Instruments[[#This Row],[Dwg_Suffix]]))</f>
        <v/>
      </c>
      <c r="K400" s="267" t="str">
        <f xml:space="preserve"> UPPER(TRIM( MID(Instruments[[#This Row],[Description]],1,22)))</f>
        <v/>
      </c>
      <c r="L400" s="267" t="str">
        <f xml:space="preserve"> UPPER( TRIM( MID(Instruments[[#This Row],[Description]],23,22)))</f>
        <v/>
      </c>
      <c r="M400" s="267" t="str">
        <f>UPPER( TRIM( MID(Instruments[[#This Row],[Description]],45,22)))</f>
        <v/>
      </c>
      <c r="V400" s="267"/>
      <c r="W400" s="267"/>
      <c r="X400" s="267"/>
      <c r="Y400" s="267"/>
      <c r="Z400" s="267"/>
    </row>
    <row r="401" spans="2:26" x14ac:dyDescent="0.4">
      <c r="B401" s="267">
        <v>399</v>
      </c>
      <c r="F401" s="267" t="str">
        <f>IF(ISBLANK(Instruments[[#This Row],[Dwg_Base]]),"",Instruments[[#This Row],[Dwg_Base]]+Instruments[[#This Row],[Dwg_Index]])</f>
        <v/>
      </c>
      <c r="H401" s="267" t="str">
        <f>IF(ISBLANK(Instruments[[#This Row],[Dwg_Base]]),"",_xlfn.TEXTJOIN("-",,jobNumber,Instruments[[#This Row],[Dwg_Type]],Instruments[[#This Row],[Dwg_Number]],Instruments[[#This Row],[Dwg_Suffix]]))</f>
        <v/>
      </c>
      <c r="K401" s="267" t="str">
        <f xml:space="preserve"> UPPER(TRIM( MID(Instruments[[#This Row],[Description]],1,22)))</f>
        <v/>
      </c>
      <c r="L401" s="267" t="str">
        <f xml:space="preserve"> UPPER( TRIM( MID(Instruments[[#This Row],[Description]],23,22)))</f>
        <v/>
      </c>
      <c r="M401" s="267" t="str">
        <f>UPPER( TRIM( MID(Instruments[[#This Row],[Description]],45,22)))</f>
        <v/>
      </c>
      <c r="V401" s="267"/>
      <c r="W401" s="267"/>
      <c r="X401" s="267"/>
      <c r="Y401" s="267"/>
      <c r="Z401" s="267"/>
    </row>
    <row r="402" spans="2:26" x14ac:dyDescent="0.4">
      <c r="B402" s="267">
        <v>400</v>
      </c>
      <c r="F402" s="267" t="str">
        <f>IF(ISBLANK(Instruments[[#This Row],[Dwg_Base]]),"",Instruments[[#This Row],[Dwg_Base]]+Instruments[[#This Row],[Dwg_Index]])</f>
        <v/>
      </c>
      <c r="H402" s="267" t="str">
        <f>IF(ISBLANK(Instruments[[#This Row],[Dwg_Base]]),"",_xlfn.TEXTJOIN("-",,jobNumber,Instruments[[#This Row],[Dwg_Type]],Instruments[[#This Row],[Dwg_Number]],Instruments[[#This Row],[Dwg_Suffix]]))</f>
        <v/>
      </c>
      <c r="K402" s="267" t="str">
        <f xml:space="preserve"> UPPER(TRIM( MID(Instruments[[#This Row],[Description]],1,22)))</f>
        <v/>
      </c>
      <c r="L402" s="267" t="str">
        <f xml:space="preserve"> UPPER( TRIM( MID(Instruments[[#This Row],[Description]],23,22)))</f>
        <v/>
      </c>
      <c r="M402" s="267" t="str">
        <f>UPPER( TRIM( MID(Instruments[[#This Row],[Description]],45,22)))</f>
        <v/>
      </c>
      <c r="V402" s="267"/>
      <c r="W402" s="267"/>
      <c r="X402" s="267"/>
      <c r="Y402" s="267"/>
      <c r="Z402" s="267"/>
    </row>
    <row r="403" spans="2:26" x14ac:dyDescent="0.4">
      <c r="B403" s="267">
        <v>401</v>
      </c>
      <c r="F403" s="267" t="str">
        <f>IF(ISBLANK(Instruments[[#This Row],[Dwg_Base]]),"",Instruments[[#This Row],[Dwg_Base]]+Instruments[[#This Row],[Dwg_Index]])</f>
        <v/>
      </c>
      <c r="H403" s="267" t="str">
        <f>IF(ISBLANK(Instruments[[#This Row],[Dwg_Base]]),"",_xlfn.TEXTJOIN("-",,jobNumber,Instruments[[#This Row],[Dwg_Type]],Instruments[[#This Row],[Dwg_Number]],Instruments[[#This Row],[Dwg_Suffix]]))</f>
        <v/>
      </c>
      <c r="K403" s="267" t="str">
        <f xml:space="preserve"> UPPER(TRIM( MID(Instruments[[#This Row],[Description]],1,22)))</f>
        <v/>
      </c>
      <c r="L403" s="267" t="str">
        <f xml:space="preserve"> UPPER( TRIM( MID(Instruments[[#This Row],[Description]],23,22)))</f>
        <v/>
      </c>
      <c r="M403" s="267" t="str">
        <f>UPPER( TRIM( MID(Instruments[[#This Row],[Description]],45,22)))</f>
        <v/>
      </c>
      <c r="V403" s="267"/>
      <c r="W403" s="267"/>
      <c r="X403" s="267"/>
      <c r="Y403" s="267"/>
      <c r="Z403" s="267"/>
    </row>
    <row r="404" spans="2:26" x14ac:dyDescent="0.4">
      <c r="B404" s="267">
        <v>402</v>
      </c>
      <c r="F404" s="267" t="str">
        <f>IF(ISBLANK(Instruments[[#This Row],[Dwg_Base]]),"",Instruments[[#This Row],[Dwg_Base]]+Instruments[[#This Row],[Dwg_Index]])</f>
        <v/>
      </c>
      <c r="H404" s="267" t="str">
        <f>IF(ISBLANK(Instruments[[#This Row],[Dwg_Base]]),"",_xlfn.TEXTJOIN("-",,jobNumber,Instruments[[#This Row],[Dwg_Type]],Instruments[[#This Row],[Dwg_Number]],Instruments[[#This Row],[Dwg_Suffix]]))</f>
        <v/>
      </c>
      <c r="K404" s="267" t="str">
        <f xml:space="preserve"> UPPER(TRIM( MID(Instruments[[#This Row],[Description]],1,22)))</f>
        <v/>
      </c>
      <c r="L404" s="267" t="str">
        <f xml:space="preserve"> UPPER( TRIM( MID(Instruments[[#This Row],[Description]],23,22)))</f>
        <v/>
      </c>
      <c r="M404" s="267" t="str">
        <f>UPPER( TRIM( MID(Instruments[[#This Row],[Description]],45,22)))</f>
        <v/>
      </c>
      <c r="V404" s="267"/>
      <c r="W404" s="267"/>
      <c r="X404" s="267"/>
      <c r="Y404" s="267"/>
      <c r="Z404" s="267"/>
    </row>
    <row r="405" spans="2:26" x14ac:dyDescent="0.4">
      <c r="B405" s="267">
        <v>403</v>
      </c>
      <c r="F405" s="267" t="str">
        <f>IF(ISBLANK(Instruments[[#This Row],[Dwg_Base]]),"",Instruments[[#This Row],[Dwg_Base]]+Instruments[[#This Row],[Dwg_Index]])</f>
        <v/>
      </c>
      <c r="H405" s="267" t="str">
        <f>IF(ISBLANK(Instruments[[#This Row],[Dwg_Base]]),"",_xlfn.TEXTJOIN("-",,jobNumber,Instruments[[#This Row],[Dwg_Type]],Instruments[[#This Row],[Dwg_Number]],Instruments[[#This Row],[Dwg_Suffix]]))</f>
        <v/>
      </c>
      <c r="K405" s="267" t="str">
        <f xml:space="preserve"> UPPER(TRIM( MID(Instruments[[#This Row],[Description]],1,22)))</f>
        <v/>
      </c>
      <c r="L405" s="267" t="str">
        <f xml:space="preserve"> UPPER( TRIM( MID(Instruments[[#This Row],[Description]],23,22)))</f>
        <v/>
      </c>
      <c r="M405" s="267" t="str">
        <f>UPPER( TRIM( MID(Instruments[[#This Row],[Description]],45,22)))</f>
        <v/>
      </c>
      <c r="V405" s="267"/>
      <c r="W405" s="267"/>
      <c r="X405" s="267"/>
      <c r="Y405" s="267"/>
      <c r="Z405" s="267"/>
    </row>
    <row r="406" spans="2:26" x14ac:dyDescent="0.4">
      <c r="B406" s="267">
        <v>404</v>
      </c>
      <c r="F406" s="267" t="str">
        <f>IF(ISBLANK(Instruments[[#This Row],[Dwg_Base]]),"",Instruments[[#This Row],[Dwg_Base]]+Instruments[[#This Row],[Dwg_Index]])</f>
        <v/>
      </c>
      <c r="H406" s="267" t="str">
        <f>IF(ISBLANK(Instruments[[#This Row],[Dwg_Base]]),"",_xlfn.TEXTJOIN("-",,jobNumber,Instruments[[#This Row],[Dwg_Type]],Instruments[[#This Row],[Dwg_Number]],Instruments[[#This Row],[Dwg_Suffix]]))</f>
        <v/>
      </c>
      <c r="K406" s="267" t="str">
        <f xml:space="preserve"> UPPER(TRIM( MID(Instruments[[#This Row],[Description]],1,22)))</f>
        <v/>
      </c>
      <c r="L406" s="267" t="str">
        <f xml:space="preserve"> UPPER( TRIM( MID(Instruments[[#This Row],[Description]],23,22)))</f>
        <v/>
      </c>
      <c r="M406" s="267" t="str">
        <f>UPPER( TRIM( MID(Instruments[[#This Row],[Description]],45,22)))</f>
        <v/>
      </c>
      <c r="V406" s="267"/>
      <c r="W406" s="267"/>
      <c r="X406" s="267"/>
      <c r="Y406" s="267"/>
      <c r="Z406" s="267"/>
    </row>
    <row r="407" spans="2:26" x14ac:dyDescent="0.4">
      <c r="B407" s="267">
        <v>405</v>
      </c>
      <c r="F407" s="267" t="str">
        <f>IF(ISBLANK(Instruments[[#This Row],[Dwg_Base]]),"",Instruments[[#This Row],[Dwg_Base]]+Instruments[[#This Row],[Dwg_Index]])</f>
        <v/>
      </c>
      <c r="H407" s="267" t="str">
        <f>IF(ISBLANK(Instruments[[#This Row],[Dwg_Base]]),"",_xlfn.TEXTJOIN("-",,jobNumber,Instruments[[#This Row],[Dwg_Type]],Instruments[[#This Row],[Dwg_Number]],Instruments[[#This Row],[Dwg_Suffix]]))</f>
        <v/>
      </c>
      <c r="K407" s="267" t="str">
        <f xml:space="preserve"> UPPER(TRIM( MID(Instruments[[#This Row],[Description]],1,22)))</f>
        <v/>
      </c>
      <c r="L407" s="267" t="str">
        <f xml:space="preserve"> UPPER( TRIM( MID(Instruments[[#This Row],[Description]],23,22)))</f>
        <v/>
      </c>
      <c r="M407" s="267" t="str">
        <f>UPPER( TRIM( MID(Instruments[[#This Row],[Description]],45,22)))</f>
        <v/>
      </c>
      <c r="V407" s="267"/>
      <c r="W407" s="267"/>
      <c r="X407" s="267"/>
      <c r="Y407" s="267"/>
      <c r="Z407" s="267"/>
    </row>
    <row r="408" spans="2:26" x14ac:dyDescent="0.4">
      <c r="B408" s="267">
        <v>406</v>
      </c>
      <c r="F408" s="267" t="str">
        <f>IF(ISBLANK(Instruments[[#This Row],[Dwg_Base]]),"",Instruments[[#This Row],[Dwg_Base]]+Instruments[[#This Row],[Dwg_Index]])</f>
        <v/>
      </c>
      <c r="H408" s="267" t="str">
        <f>IF(ISBLANK(Instruments[[#This Row],[Dwg_Base]]),"",_xlfn.TEXTJOIN("-",,jobNumber,Instruments[[#This Row],[Dwg_Type]],Instruments[[#This Row],[Dwg_Number]],Instruments[[#This Row],[Dwg_Suffix]]))</f>
        <v/>
      </c>
      <c r="K408" s="267" t="str">
        <f xml:space="preserve"> UPPER(TRIM( MID(Instruments[[#This Row],[Description]],1,22)))</f>
        <v/>
      </c>
      <c r="L408" s="267" t="str">
        <f xml:space="preserve"> UPPER( TRIM( MID(Instruments[[#This Row],[Description]],23,22)))</f>
        <v/>
      </c>
      <c r="M408" s="267" t="str">
        <f>UPPER( TRIM( MID(Instruments[[#This Row],[Description]],45,22)))</f>
        <v/>
      </c>
      <c r="V408" s="267"/>
      <c r="W408" s="267"/>
      <c r="X408" s="267"/>
      <c r="Y408" s="267"/>
      <c r="Z408" s="267"/>
    </row>
    <row r="409" spans="2:26" x14ac:dyDescent="0.4">
      <c r="B409" s="267">
        <v>407</v>
      </c>
      <c r="F409" s="267" t="str">
        <f>IF(ISBLANK(Instruments[[#This Row],[Dwg_Base]]),"",Instruments[[#This Row],[Dwg_Base]]+Instruments[[#This Row],[Dwg_Index]])</f>
        <v/>
      </c>
      <c r="H409" s="267" t="str">
        <f>IF(ISBLANK(Instruments[[#This Row],[Dwg_Base]]),"",_xlfn.TEXTJOIN("-",,jobNumber,Instruments[[#This Row],[Dwg_Type]],Instruments[[#This Row],[Dwg_Number]],Instruments[[#This Row],[Dwg_Suffix]]))</f>
        <v/>
      </c>
      <c r="K409" s="267" t="str">
        <f xml:space="preserve"> UPPER(TRIM( MID(Instruments[[#This Row],[Description]],1,22)))</f>
        <v/>
      </c>
      <c r="L409" s="267" t="str">
        <f xml:space="preserve"> UPPER( TRIM( MID(Instruments[[#This Row],[Description]],23,22)))</f>
        <v/>
      </c>
      <c r="M409" s="267" t="str">
        <f>UPPER( TRIM( MID(Instruments[[#This Row],[Description]],45,22)))</f>
        <v/>
      </c>
      <c r="V409" s="267"/>
      <c r="W409" s="267"/>
      <c r="X409" s="267"/>
      <c r="Y409" s="267"/>
      <c r="Z409" s="267"/>
    </row>
    <row r="410" spans="2:26" x14ac:dyDescent="0.4">
      <c r="B410" s="267">
        <v>408</v>
      </c>
      <c r="F410" s="267" t="str">
        <f>IF(ISBLANK(Instruments[[#This Row],[Dwg_Base]]),"",Instruments[[#This Row],[Dwg_Base]]+Instruments[[#This Row],[Dwg_Index]])</f>
        <v/>
      </c>
      <c r="H410" s="267" t="str">
        <f>IF(ISBLANK(Instruments[[#This Row],[Dwg_Base]]),"",_xlfn.TEXTJOIN("-",,jobNumber,Instruments[[#This Row],[Dwg_Type]],Instruments[[#This Row],[Dwg_Number]],Instruments[[#This Row],[Dwg_Suffix]]))</f>
        <v/>
      </c>
      <c r="K410" s="267" t="str">
        <f xml:space="preserve"> UPPER(TRIM( MID(Instruments[[#This Row],[Description]],1,22)))</f>
        <v/>
      </c>
      <c r="L410" s="267" t="str">
        <f xml:space="preserve"> UPPER( TRIM( MID(Instruments[[#This Row],[Description]],23,22)))</f>
        <v/>
      </c>
      <c r="M410" s="267" t="str">
        <f>UPPER( TRIM( MID(Instruments[[#This Row],[Description]],45,22)))</f>
        <v/>
      </c>
      <c r="V410" s="267"/>
      <c r="W410" s="267"/>
      <c r="X410" s="267"/>
      <c r="Y410" s="267"/>
      <c r="Z410" s="267"/>
    </row>
    <row r="411" spans="2:26" x14ac:dyDescent="0.4">
      <c r="B411" s="267">
        <v>409</v>
      </c>
      <c r="F411" s="267" t="str">
        <f>IF(ISBLANK(Instruments[[#This Row],[Dwg_Base]]),"",Instruments[[#This Row],[Dwg_Base]]+Instruments[[#This Row],[Dwg_Index]])</f>
        <v/>
      </c>
      <c r="H411" s="267" t="str">
        <f>IF(ISBLANK(Instruments[[#This Row],[Dwg_Base]]),"",_xlfn.TEXTJOIN("-",,jobNumber,Instruments[[#This Row],[Dwg_Type]],Instruments[[#This Row],[Dwg_Number]],Instruments[[#This Row],[Dwg_Suffix]]))</f>
        <v/>
      </c>
      <c r="K411" s="267" t="str">
        <f xml:space="preserve"> UPPER(TRIM( MID(Instruments[[#This Row],[Description]],1,22)))</f>
        <v/>
      </c>
      <c r="L411" s="267" t="str">
        <f xml:space="preserve"> UPPER( TRIM( MID(Instruments[[#This Row],[Description]],23,22)))</f>
        <v/>
      </c>
      <c r="M411" s="267" t="str">
        <f>UPPER( TRIM( MID(Instruments[[#This Row],[Description]],45,22)))</f>
        <v/>
      </c>
      <c r="V411" s="267"/>
      <c r="W411" s="267"/>
      <c r="X411" s="267"/>
      <c r="Y411" s="267"/>
      <c r="Z411" s="267"/>
    </row>
    <row r="412" spans="2:26" x14ac:dyDescent="0.4">
      <c r="B412" s="267">
        <v>410</v>
      </c>
      <c r="F412" s="267" t="str">
        <f>IF(ISBLANK(Instruments[[#This Row],[Dwg_Base]]),"",Instruments[[#This Row],[Dwg_Base]]+Instruments[[#This Row],[Dwg_Index]])</f>
        <v/>
      </c>
      <c r="H412" s="267" t="str">
        <f>IF(ISBLANK(Instruments[[#This Row],[Dwg_Base]]),"",_xlfn.TEXTJOIN("-",,jobNumber,Instruments[[#This Row],[Dwg_Type]],Instruments[[#This Row],[Dwg_Number]],Instruments[[#This Row],[Dwg_Suffix]]))</f>
        <v/>
      </c>
      <c r="K412" s="267" t="str">
        <f xml:space="preserve"> UPPER(TRIM( MID(Instruments[[#This Row],[Description]],1,22)))</f>
        <v/>
      </c>
      <c r="L412" s="267" t="str">
        <f xml:space="preserve"> UPPER( TRIM( MID(Instruments[[#This Row],[Description]],23,22)))</f>
        <v/>
      </c>
      <c r="M412" s="267" t="str">
        <f>UPPER( TRIM( MID(Instruments[[#This Row],[Description]],45,22)))</f>
        <v/>
      </c>
      <c r="V412" s="267"/>
      <c r="W412" s="267"/>
      <c r="X412" s="267"/>
      <c r="Y412" s="267"/>
      <c r="Z412" s="267"/>
    </row>
    <row r="413" spans="2:26" x14ac:dyDescent="0.4">
      <c r="B413" s="267">
        <v>411</v>
      </c>
      <c r="F413" s="267" t="str">
        <f>IF(ISBLANK(Instruments[[#This Row],[Dwg_Base]]),"",Instruments[[#This Row],[Dwg_Base]]+Instruments[[#This Row],[Dwg_Index]])</f>
        <v/>
      </c>
      <c r="H413" s="267" t="str">
        <f>IF(ISBLANK(Instruments[[#This Row],[Dwg_Base]]),"",_xlfn.TEXTJOIN("-",,jobNumber,Instruments[[#This Row],[Dwg_Type]],Instruments[[#This Row],[Dwg_Number]],Instruments[[#This Row],[Dwg_Suffix]]))</f>
        <v/>
      </c>
      <c r="K413" s="267" t="str">
        <f xml:space="preserve"> UPPER(TRIM( MID(Instruments[[#This Row],[Description]],1,22)))</f>
        <v/>
      </c>
      <c r="L413" s="267" t="str">
        <f xml:space="preserve"> UPPER( TRIM( MID(Instruments[[#This Row],[Description]],23,22)))</f>
        <v/>
      </c>
      <c r="M413" s="267" t="str">
        <f>UPPER( TRIM( MID(Instruments[[#This Row],[Description]],45,22)))</f>
        <v/>
      </c>
      <c r="V413" s="267"/>
      <c r="W413" s="267"/>
      <c r="X413" s="267"/>
      <c r="Y413" s="267"/>
      <c r="Z413" s="267"/>
    </row>
    <row r="414" spans="2:26" x14ac:dyDescent="0.4">
      <c r="B414" s="267">
        <v>412</v>
      </c>
      <c r="F414" s="267" t="str">
        <f>IF(ISBLANK(Instruments[[#This Row],[Dwg_Base]]),"",Instruments[[#This Row],[Dwg_Base]]+Instruments[[#This Row],[Dwg_Index]])</f>
        <v/>
      </c>
      <c r="H414" s="267" t="str">
        <f>IF(ISBLANK(Instruments[[#This Row],[Dwg_Base]]),"",_xlfn.TEXTJOIN("-",,jobNumber,Instruments[[#This Row],[Dwg_Type]],Instruments[[#This Row],[Dwg_Number]],Instruments[[#This Row],[Dwg_Suffix]]))</f>
        <v/>
      </c>
      <c r="K414" s="267" t="str">
        <f xml:space="preserve"> UPPER(TRIM( MID(Instruments[[#This Row],[Description]],1,22)))</f>
        <v/>
      </c>
      <c r="L414" s="267" t="str">
        <f xml:space="preserve"> UPPER( TRIM( MID(Instruments[[#This Row],[Description]],23,22)))</f>
        <v/>
      </c>
      <c r="M414" s="267" t="str">
        <f>UPPER( TRIM( MID(Instruments[[#This Row],[Description]],45,22)))</f>
        <v/>
      </c>
      <c r="V414" s="267"/>
      <c r="W414" s="267"/>
      <c r="X414" s="267"/>
      <c r="Y414" s="267"/>
      <c r="Z414" s="267"/>
    </row>
    <row r="415" spans="2:26" x14ac:dyDescent="0.4">
      <c r="B415" s="267">
        <v>413</v>
      </c>
      <c r="F415" s="267" t="str">
        <f>IF(ISBLANK(Instruments[[#This Row],[Dwg_Base]]),"",Instruments[[#This Row],[Dwg_Base]]+Instruments[[#This Row],[Dwg_Index]])</f>
        <v/>
      </c>
      <c r="H415" s="267" t="str">
        <f>IF(ISBLANK(Instruments[[#This Row],[Dwg_Base]]),"",_xlfn.TEXTJOIN("-",,jobNumber,Instruments[[#This Row],[Dwg_Type]],Instruments[[#This Row],[Dwg_Number]],Instruments[[#This Row],[Dwg_Suffix]]))</f>
        <v/>
      </c>
      <c r="K415" s="267" t="str">
        <f xml:space="preserve"> UPPER(TRIM( MID(Instruments[[#This Row],[Description]],1,22)))</f>
        <v/>
      </c>
      <c r="L415" s="267" t="str">
        <f xml:space="preserve"> UPPER( TRIM( MID(Instruments[[#This Row],[Description]],23,22)))</f>
        <v/>
      </c>
      <c r="M415" s="267" t="str">
        <f>UPPER( TRIM( MID(Instruments[[#This Row],[Description]],45,22)))</f>
        <v/>
      </c>
      <c r="V415" s="267"/>
      <c r="W415" s="267"/>
      <c r="X415" s="267"/>
      <c r="Y415" s="267"/>
      <c r="Z415" s="267"/>
    </row>
    <row r="416" spans="2:26" x14ac:dyDescent="0.4">
      <c r="B416" s="267">
        <v>414</v>
      </c>
      <c r="F416" s="267" t="str">
        <f>IF(ISBLANK(Instruments[[#This Row],[Dwg_Base]]),"",Instruments[[#This Row],[Dwg_Base]]+Instruments[[#This Row],[Dwg_Index]])</f>
        <v/>
      </c>
      <c r="H416" s="267" t="str">
        <f>IF(ISBLANK(Instruments[[#This Row],[Dwg_Base]]),"",_xlfn.TEXTJOIN("-",,jobNumber,Instruments[[#This Row],[Dwg_Type]],Instruments[[#This Row],[Dwg_Number]],Instruments[[#This Row],[Dwg_Suffix]]))</f>
        <v/>
      </c>
      <c r="K416" s="267" t="str">
        <f xml:space="preserve"> UPPER(TRIM( MID(Instruments[[#This Row],[Description]],1,22)))</f>
        <v/>
      </c>
      <c r="L416" s="267" t="str">
        <f xml:space="preserve"> UPPER( TRIM( MID(Instruments[[#This Row],[Description]],23,22)))</f>
        <v/>
      </c>
      <c r="M416" s="267" t="str">
        <f>UPPER( TRIM( MID(Instruments[[#This Row],[Description]],45,22)))</f>
        <v/>
      </c>
      <c r="V416" s="267"/>
      <c r="W416" s="267"/>
      <c r="X416" s="267"/>
      <c r="Y416" s="267"/>
      <c r="Z416" s="267"/>
    </row>
    <row r="417" spans="2:26" x14ac:dyDescent="0.4">
      <c r="B417" s="267">
        <v>415</v>
      </c>
      <c r="F417" s="267" t="str">
        <f>IF(ISBLANK(Instruments[[#This Row],[Dwg_Base]]),"",Instruments[[#This Row],[Dwg_Base]]+Instruments[[#This Row],[Dwg_Index]])</f>
        <v/>
      </c>
      <c r="H417" s="267" t="str">
        <f>IF(ISBLANK(Instruments[[#This Row],[Dwg_Base]]),"",_xlfn.TEXTJOIN("-",,jobNumber,Instruments[[#This Row],[Dwg_Type]],Instruments[[#This Row],[Dwg_Number]],Instruments[[#This Row],[Dwg_Suffix]]))</f>
        <v/>
      </c>
      <c r="K417" s="267" t="str">
        <f xml:space="preserve"> UPPER(TRIM( MID(Instruments[[#This Row],[Description]],1,22)))</f>
        <v/>
      </c>
      <c r="L417" s="267" t="str">
        <f xml:space="preserve"> UPPER( TRIM( MID(Instruments[[#This Row],[Description]],23,22)))</f>
        <v/>
      </c>
      <c r="M417" s="267" t="str">
        <f>UPPER( TRIM( MID(Instruments[[#This Row],[Description]],45,22)))</f>
        <v/>
      </c>
      <c r="V417" s="267"/>
      <c r="W417" s="267"/>
      <c r="X417" s="267"/>
      <c r="Y417" s="267"/>
      <c r="Z417" s="267"/>
    </row>
    <row r="418" spans="2:26" x14ac:dyDescent="0.4">
      <c r="B418" s="267">
        <v>416</v>
      </c>
      <c r="F418" s="267" t="str">
        <f>IF(ISBLANK(Instruments[[#This Row],[Dwg_Base]]),"",Instruments[[#This Row],[Dwg_Base]]+Instruments[[#This Row],[Dwg_Index]])</f>
        <v/>
      </c>
      <c r="H418" s="267" t="str">
        <f>IF(ISBLANK(Instruments[[#This Row],[Dwg_Base]]),"",_xlfn.TEXTJOIN("-",,jobNumber,Instruments[[#This Row],[Dwg_Type]],Instruments[[#This Row],[Dwg_Number]],Instruments[[#This Row],[Dwg_Suffix]]))</f>
        <v/>
      </c>
      <c r="K418" s="267" t="str">
        <f xml:space="preserve"> UPPER(TRIM( MID(Instruments[[#This Row],[Description]],1,22)))</f>
        <v/>
      </c>
      <c r="L418" s="267" t="str">
        <f xml:space="preserve"> UPPER( TRIM( MID(Instruments[[#This Row],[Description]],23,22)))</f>
        <v/>
      </c>
      <c r="M418" s="267" t="str">
        <f>UPPER( TRIM( MID(Instruments[[#This Row],[Description]],45,22)))</f>
        <v/>
      </c>
      <c r="V418" s="267"/>
      <c r="W418" s="267"/>
      <c r="X418" s="267"/>
      <c r="Y418" s="267"/>
      <c r="Z418" s="267"/>
    </row>
    <row r="419" spans="2:26" x14ac:dyDescent="0.4">
      <c r="B419" s="267">
        <v>417</v>
      </c>
      <c r="F419" s="267" t="str">
        <f>IF(ISBLANK(Instruments[[#This Row],[Dwg_Base]]),"",Instruments[[#This Row],[Dwg_Base]]+Instruments[[#This Row],[Dwg_Index]])</f>
        <v/>
      </c>
      <c r="H419" s="267" t="str">
        <f>IF(ISBLANK(Instruments[[#This Row],[Dwg_Base]]),"",_xlfn.TEXTJOIN("-",,jobNumber,Instruments[[#This Row],[Dwg_Type]],Instruments[[#This Row],[Dwg_Number]],Instruments[[#This Row],[Dwg_Suffix]]))</f>
        <v/>
      </c>
      <c r="K419" s="267" t="str">
        <f xml:space="preserve"> UPPER(TRIM( MID(Instruments[[#This Row],[Description]],1,22)))</f>
        <v/>
      </c>
      <c r="L419" s="267" t="str">
        <f xml:space="preserve"> UPPER( TRIM( MID(Instruments[[#This Row],[Description]],23,22)))</f>
        <v/>
      </c>
      <c r="M419" s="267" t="str">
        <f>UPPER( TRIM( MID(Instruments[[#This Row],[Description]],45,22)))</f>
        <v/>
      </c>
      <c r="V419" s="267"/>
      <c r="W419" s="267"/>
      <c r="X419" s="267"/>
      <c r="Y419" s="267"/>
      <c r="Z419" s="267"/>
    </row>
    <row r="420" spans="2:26" x14ac:dyDescent="0.4">
      <c r="B420" s="267">
        <v>418</v>
      </c>
      <c r="F420" s="267" t="str">
        <f>IF(ISBLANK(Instruments[[#This Row],[Dwg_Base]]),"",Instruments[[#This Row],[Dwg_Base]]+Instruments[[#This Row],[Dwg_Index]])</f>
        <v/>
      </c>
      <c r="H420" s="267" t="str">
        <f>IF(ISBLANK(Instruments[[#This Row],[Dwg_Base]]),"",_xlfn.TEXTJOIN("-",,jobNumber,Instruments[[#This Row],[Dwg_Type]],Instruments[[#This Row],[Dwg_Number]],Instruments[[#This Row],[Dwg_Suffix]]))</f>
        <v/>
      </c>
      <c r="K420" s="267" t="str">
        <f xml:space="preserve"> UPPER(TRIM( MID(Instruments[[#This Row],[Description]],1,22)))</f>
        <v/>
      </c>
      <c r="L420" s="267" t="str">
        <f xml:space="preserve"> UPPER( TRIM( MID(Instruments[[#This Row],[Description]],23,22)))</f>
        <v/>
      </c>
      <c r="M420" s="267" t="str">
        <f>UPPER( TRIM( MID(Instruments[[#This Row],[Description]],45,22)))</f>
        <v/>
      </c>
      <c r="V420" s="267"/>
      <c r="W420" s="267"/>
      <c r="X420" s="267"/>
      <c r="Y420" s="267"/>
      <c r="Z420" s="267"/>
    </row>
    <row r="421" spans="2:26" x14ac:dyDescent="0.4">
      <c r="B421" s="267">
        <v>419</v>
      </c>
      <c r="F421" s="267" t="str">
        <f>IF(ISBLANK(Instruments[[#This Row],[Dwg_Base]]),"",Instruments[[#This Row],[Dwg_Base]]+Instruments[[#This Row],[Dwg_Index]])</f>
        <v/>
      </c>
      <c r="H421" s="267" t="str">
        <f>IF(ISBLANK(Instruments[[#This Row],[Dwg_Base]]),"",_xlfn.TEXTJOIN("-",,jobNumber,Instruments[[#This Row],[Dwg_Type]],Instruments[[#This Row],[Dwg_Number]],Instruments[[#This Row],[Dwg_Suffix]]))</f>
        <v/>
      </c>
      <c r="K421" s="267" t="str">
        <f xml:space="preserve"> UPPER(TRIM( MID(Instruments[[#This Row],[Description]],1,22)))</f>
        <v/>
      </c>
      <c r="L421" s="267" t="str">
        <f xml:space="preserve"> UPPER( TRIM( MID(Instruments[[#This Row],[Description]],23,22)))</f>
        <v/>
      </c>
      <c r="M421" s="267" t="str">
        <f>UPPER( TRIM( MID(Instruments[[#This Row],[Description]],45,22)))</f>
        <v/>
      </c>
      <c r="V421" s="267"/>
      <c r="W421" s="267"/>
      <c r="X421" s="267"/>
      <c r="Y421" s="267"/>
      <c r="Z421" s="267"/>
    </row>
    <row r="422" spans="2:26" x14ac:dyDescent="0.4">
      <c r="B422" s="267">
        <v>420</v>
      </c>
      <c r="F422" s="267" t="str">
        <f>IF(ISBLANK(Instruments[[#This Row],[Dwg_Base]]),"",Instruments[[#This Row],[Dwg_Base]]+Instruments[[#This Row],[Dwg_Index]])</f>
        <v/>
      </c>
      <c r="H422" s="267" t="str">
        <f>IF(ISBLANK(Instruments[[#This Row],[Dwg_Base]]),"",_xlfn.TEXTJOIN("-",,jobNumber,Instruments[[#This Row],[Dwg_Type]],Instruments[[#This Row],[Dwg_Number]],Instruments[[#This Row],[Dwg_Suffix]]))</f>
        <v/>
      </c>
      <c r="K422" s="267" t="str">
        <f xml:space="preserve"> UPPER(TRIM( MID(Instruments[[#This Row],[Description]],1,22)))</f>
        <v/>
      </c>
      <c r="L422" s="267" t="str">
        <f xml:space="preserve"> UPPER( TRIM( MID(Instruments[[#This Row],[Description]],23,22)))</f>
        <v/>
      </c>
      <c r="M422" s="267" t="str">
        <f>UPPER( TRIM( MID(Instruments[[#This Row],[Description]],45,22)))</f>
        <v/>
      </c>
      <c r="V422" s="267"/>
      <c r="W422" s="267"/>
      <c r="X422" s="267"/>
      <c r="Y422" s="267"/>
      <c r="Z422" s="267"/>
    </row>
    <row r="423" spans="2:26" x14ac:dyDescent="0.4">
      <c r="B423" s="267">
        <v>421</v>
      </c>
      <c r="F423" s="267" t="str">
        <f>IF(ISBLANK(Instruments[[#This Row],[Dwg_Base]]),"",Instruments[[#This Row],[Dwg_Base]]+Instruments[[#This Row],[Dwg_Index]])</f>
        <v/>
      </c>
      <c r="H423" s="267" t="str">
        <f>IF(ISBLANK(Instruments[[#This Row],[Dwg_Base]]),"",_xlfn.TEXTJOIN("-",,jobNumber,Instruments[[#This Row],[Dwg_Type]],Instruments[[#This Row],[Dwg_Number]],Instruments[[#This Row],[Dwg_Suffix]]))</f>
        <v/>
      </c>
      <c r="K423" s="267" t="str">
        <f xml:space="preserve"> UPPER(TRIM( MID(Instruments[[#This Row],[Description]],1,22)))</f>
        <v/>
      </c>
      <c r="L423" s="267" t="str">
        <f xml:space="preserve"> UPPER( TRIM( MID(Instruments[[#This Row],[Description]],23,22)))</f>
        <v/>
      </c>
      <c r="M423" s="267" t="str">
        <f>UPPER( TRIM( MID(Instruments[[#This Row],[Description]],45,22)))</f>
        <v/>
      </c>
      <c r="V423" s="267"/>
      <c r="W423" s="267"/>
      <c r="X423" s="267"/>
      <c r="Y423" s="267"/>
      <c r="Z423" s="267"/>
    </row>
    <row r="424" spans="2:26" x14ac:dyDescent="0.4">
      <c r="B424" s="267">
        <v>422</v>
      </c>
      <c r="F424" s="267" t="str">
        <f>IF(ISBLANK(Instruments[[#This Row],[Dwg_Base]]),"",Instruments[[#This Row],[Dwg_Base]]+Instruments[[#This Row],[Dwg_Index]])</f>
        <v/>
      </c>
      <c r="H424" s="267" t="str">
        <f>IF(ISBLANK(Instruments[[#This Row],[Dwg_Base]]),"",_xlfn.TEXTJOIN("-",,jobNumber,Instruments[[#This Row],[Dwg_Type]],Instruments[[#This Row],[Dwg_Number]],Instruments[[#This Row],[Dwg_Suffix]]))</f>
        <v/>
      </c>
      <c r="K424" s="267" t="str">
        <f xml:space="preserve"> UPPER(TRIM( MID(Instruments[[#This Row],[Description]],1,22)))</f>
        <v/>
      </c>
      <c r="L424" s="267" t="str">
        <f xml:space="preserve"> UPPER( TRIM( MID(Instruments[[#This Row],[Description]],23,22)))</f>
        <v/>
      </c>
      <c r="M424" s="267" t="str">
        <f>UPPER( TRIM( MID(Instruments[[#This Row],[Description]],45,22)))</f>
        <v/>
      </c>
      <c r="V424" s="267"/>
      <c r="W424" s="267"/>
      <c r="X424" s="267"/>
      <c r="Y424" s="267"/>
      <c r="Z424" s="267"/>
    </row>
    <row r="425" spans="2:26" x14ac:dyDescent="0.4">
      <c r="B425" s="267">
        <v>423</v>
      </c>
      <c r="F425" s="267" t="str">
        <f>IF(ISBLANK(Instruments[[#This Row],[Dwg_Base]]),"",Instruments[[#This Row],[Dwg_Base]]+Instruments[[#This Row],[Dwg_Index]])</f>
        <v/>
      </c>
      <c r="H425" s="267" t="str">
        <f>IF(ISBLANK(Instruments[[#This Row],[Dwg_Base]]),"",_xlfn.TEXTJOIN("-",,jobNumber,Instruments[[#This Row],[Dwg_Type]],Instruments[[#This Row],[Dwg_Number]],Instruments[[#This Row],[Dwg_Suffix]]))</f>
        <v/>
      </c>
      <c r="K425" s="267" t="str">
        <f xml:space="preserve"> UPPER(TRIM( MID(Instruments[[#This Row],[Description]],1,22)))</f>
        <v/>
      </c>
      <c r="L425" s="267" t="str">
        <f xml:space="preserve"> UPPER( TRIM( MID(Instruments[[#This Row],[Description]],23,22)))</f>
        <v/>
      </c>
      <c r="M425" s="267" t="str">
        <f>UPPER( TRIM( MID(Instruments[[#This Row],[Description]],45,22)))</f>
        <v/>
      </c>
      <c r="V425" s="267"/>
      <c r="W425" s="267"/>
      <c r="X425" s="267"/>
      <c r="Y425" s="267"/>
      <c r="Z425" s="267"/>
    </row>
    <row r="426" spans="2:26" x14ac:dyDescent="0.4">
      <c r="B426" s="267">
        <v>424</v>
      </c>
      <c r="F426" s="267" t="str">
        <f>IF(ISBLANK(Instruments[[#This Row],[Dwg_Base]]),"",Instruments[[#This Row],[Dwg_Base]]+Instruments[[#This Row],[Dwg_Index]])</f>
        <v/>
      </c>
      <c r="H426" s="267" t="str">
        <f>IF(ISBLANK(Instruments[[#This Row],[Dwg_Base]]),"",_xlfn.TEXTJOIN("-",,jobNumber,Instruments[[#This Row],[Dwg_Type]],Instruments[[#This Row],[Dwg_Number]],Instruments[[#This Row],[Dwg_Suffix]]))</f>
        <v/>
      </c>
      <c r="K426" s="267" t="str">
        <f xml:space="preserve"> UPPER(TRIM( MID(Instruments[[#This Row],[Description]],1,22)))</f>
        <v/>
      </c>
      <c r="L426" s="267" t="str">
        <f xml:space="preserve"> UPPER( TRIM( MID(Instruments[[#This Row],[Description]],23,22)))</f>
        <v/>
      </c>
      <c r="M426" s="267" t="str">
        <f>UPPER( TRIM( MID(Instruments[[#This Row],[Description]],45,22)))</f>
        <v/>
      </c>
      <c r="V426" s="267"/>
      <c r="W426" s="267"/>
      <c r="X426" s="267"/>
      <c r="Y426" s="267"/>
      <c r="Z426" s="267"/>
    </row>
    <row r="427" spans="2:26" x14ac:dyDescent="0.4">
      <c r="B427" s="267">
        <v>425</v>
      </c>
      <c r="F427" s="267" t="str">
        <f>IF(ISBLANK(Instruments[[#This Row],[Dwg_Base]]),"",Instruments[[#This Row],[Dwg_Base]]+Instruments[[#This Row],[Dwg_Index]])</f>
        <v/>
      </c>
      <c r="H427" s="267" t="str">
        <f>IF(ISBLANK(Instruments[[#This Row],[Dwg_Base]]),"",_xlfn.TEXTJOIN("-",,jobNumber,Instruments[[#This Row],[Dwg_Type]],Instruments[[#This Row],[Dwg_Number]],Instruments[[#This Row],[Dwg_Suffix]]))</f>
        <v/>
      </c>
      <c r="K427" s="267" t="str">
        <f xml:space="preserve"> UPPER(TRIM( MID(Instruments[[#This Row],[Description]],1,22)))</f>
        <v/>
      </c>
      <c r="L427" s="267" t="str">
        <f xml:space="preserve"> UPPER( TRIM( MID(Instruments[[#This Row],[Description]],23,22)))</f>
        <v/>
      </c>
      <c r="M427" s="267" t="str">
        <f>UPPER( TRIM( MID(Instruments[[#This Row],[Description]],45,22)))</f>
        <v/>
      </c>
      <c r="V427" s="267"/>
      <c r="W427" s="267"/>
      <c r="X427" s="267"/>
      <c r="Y427" s="267"/>
      <c r="Z427" s="267"/>
    </row>
    <row r="428" spans="2:26" x14ac:dyDescent="0.4">
      <c r="B428" s="267">
        <v>426</v>
      </c>
      <c r="F428" s="267" t="str">
        <f>IF(ISBLANK(Instruments[[#This Row],[Dwg_Base]]),"",Instruments[[#This Row],[Dwg_Base]]+Instruments[[#This Row],[Dwg_Index]])</f>
        <v/>
      </c>
      <c r="H428" s="267" t="str">
        <f>IF(ISBLANK(Instruments[[#This Row],[Dwg_Base]]),"",_xlfn.TEXTJOIN("-",,jobNumber,Instruments[[#This Row],[Dwg_Type]],Instruments[[#This Row],[Dwg_Number]],Instruments[[#This Row],[Dwg_Suffix]]))</f>
        <v/>
      </c>
      <c r="K428" s="267" t="str">
        <f xml:space="preserve"> UPPER(TRIM( MID(Instruments[[#This Row],[Description]],1,22)))</f>
        <v/>
      </c>
      <c r="L428" s="267" t="str">
        <f xml:space="preserve"> UPPER( TRIM( MID(Instruments[[#This Row],[Description]],23,22)))</f>
        <v/>
      </c>
      <c r="M428" s="267" t="str">
        <f>UPPER( TRIM( MID(Instruments[[#This Row],[Description]],45,22)))</f>
        <v/>
      </c>
      <c r="V428" s="267"/>
      <c r="W428" s="267"/>
      <c r="X428" s="267"/>
      <c r="Y428" s="267"/>
      <c r="Z428" s="267"/>
    </row>
    <row r="429" spans="2:26" x14ac:dyDescent="0.4">
      <c r="B429" s="267">
        <v>427</v>
      </c>
      <c r="F429" s="267" t="str">
        <f>IF(ISBLANK(Instruments[[#This Row],[Dwg_Base]]),"",Instruments[[#This Row],[Dwg_Base]]+Instruments[[#This Row],[Dwg_Index]])</f>
        <v/>
      </c>
      <c r="H429" s="267" t="str">
        <f>IF(ISBLANK(Instruments[[#This Row],[Dwg_Base]]),"",_xlfn.TEXTJOIN("-",,jobNumber,Instruments[[#This Row],[Dwg_Type]],Instruments[[#This Row],[Dwg_Number]],Instruments[[#This Row],[Dwg_Suffix]]))</f>
        <v/>
      </c>
      <c r="K429" s="267" t="str">
        <f xml:space="preserve"> UPPER(TRIM( MID(Instruments[[#This Row],[Description]],1,22)))</f>
        <v/>
      </c>
      <c r="L429" s="267" t="str">
        <f xml:space="preserve"> UPPER( TRIM( MID(Instruments[[#This Row],[Description]],23,22)))</f>
        <v/>
      </c>
      <c r="M429" s="267" t="str">
        <f>UPPER( TRIM( MID(Instruments[[#This Row],[Description]],45,22)))</f>
        <v/>
      </c>
      <c r="V429" s="267"/>
      <c r="W429" s="267"/>
      <c r="X429" s="267"/>
      <c r="Y429" s="267"/>
      <c r="Z429" s="267"/>
    </row>
    <row r="430" spans="2:26" x14ac:dyDescent="0.4">
      <c r="B430" s="267">
        <v>428</v>
      </c>
      <c r="F430" s="267" t="str">
        <f>IF(ISBLANK(Instruments[[#This Row],[Dwg_Base]]),"",Instruments[[#This Row],[Dwg_Base]]+Instruments[[#This Row],[Dwg_Index]])</f>
        <v/>
      </c>
      <c r="H430" s="267" t="str">
        <f>IF(ISBLANK(Instruments[[#This Row],[Dwg_Base]]),"",_xlfn.TEXTJOIN("-",,jobNumber,Instruments[[#This Row],[Dwg_Type]],Instruments[[#This Row],[Dwg_Number]],Instruments[[#This Row],[Dwg_Suffix]]))</f>
        <v/>
      </c>
      <c r="K430" s="267" t="str">
        <f xml:space="preserve"> UPPER(TRIM( MID(Instruments[[#This Row],[Description]],1,22)))</f>
        <v/>
      </c>
      <c r="L430" s="267" t="str">
        <f xml:space="preserve"> UPPER( TRIM( MID(Instruments[[#This Row],[Description]],23,22)))</f>
        <v/>
      </c>
      <c r="M430" s="267" t="str">
        <f>UPPER( TRIM( MID(Instruments[[#This Row],[Description]],45,22)))</f>
        <v/>
      </c>
      <c r="V430" s="267"/>
      <c r="W430" s="267"/>
      <c r="X430" s="267"/>
      <c r="Y430" s="267"/>
      <c r="Z430" s="267"/>
    </row>
    <row r="431" spans="2:26" x14ac:dyDescent="0.4">
      <c r="B431" s="267">
        <v>429</v>
      </c>
      <c r="F431" s="267" t="str">
        <f>IF(ISBLANK(Instruments[[#This Row],[Dwg_Base]]),"",Instruments[[#This Row],[Dwg_Base]]+Instruments[[#This Row],[Dwg_Index]])</f>
        <v/>
      </c>
      <c r="H431" s="267" t="str">
        <f>IF(ISBLANK(Instruments[[#This Row],[Dwg_Base]]),"",_xlfn.TEXTJOIN("-",,jobNumber,Instruments[[#This Row],[Dwg_Type]],Instruments[[#This Row],[Dwg_Number]],Instruments[[#This Row],[Dwg_Suffix]]))</f>
        <v/>
      </c>
      <c r="K431" s="267" t="str">
        <f xml:space="preserve"> UPPER(TRIM( MID(Instruments[[#This Row],[Description]],1,22)))</f>
        <v/>
      </c>
      <c r="L431" s="267" t="str">
        <f xml:space="preserve"> UPPER( TRIM( MID(Instruments[[#This Row],[Description]],23,22)))</f>
        <v/>
      </c>
      <c r="M431" s="267" t="str">
        <f>UPPER( TRIM( MID(Instruments[[#This Row],[Description]],45,22)))</f>
        <v/>
      </c>
      <c r="V431" s="267"/>
      <c r="W431" s="267"/>
      <c r="X431" s="267"/>
      <c r="Y431" s="267"/>
      <c r="Z431" s="267"/>
    </row>
    <row r="432" spans="2:26" x14ac:dyDescent="0.4">
      <c r="B432" s="267">
        <v>430</v>
      </c>
      <c r="F432" s="267" t="str">
        <f>IF(ISBLANK(Instruments[[#This Row],[Dwg_Base]]),"",Instruments[[#This Row],[Dwg_Base]]+Instruments[[#This Row],[Dwg_Index]])</f>
        <v/>
      </c>
      <c r="H432" s="267" t="str">
        <f>IF(ISBLANK(Instruments[[#This Row],[Dwg_Base]]),"",_xlfn.TEXTJOIN("-",,jobNumber,Instruments[[#This Row],[Dwg_Type]],Instruments[[#This Row],[Dwg_Number]],Instruments[[#This Row],[Dwg_Suffix]]))</f>
        <v/>
      </c>
      <c r="K432" s="267" t="str">
        <f xml:space="preserve"> UPPER(TRIM( MID(Instruments[[#This Row],[Description]],1,22)))</f>
        <v/>
      </c>
      <c r="L432" s="267" t="str">
        <f xml:space="preserve"> UPPER( TRIM( MID(Instruments[[#This Row],[Description]],23,22)))</f>
        <v/>
      </c>
      <c r="M432" s="267" t="str">
        <f>UPPER( TRIM( MID(Instruments[[#This Row],[Description]],45,22)))</f>
        <v/>
      </c>
      <c r="V432" s="267"/>
      <c r="W432" s="267"/>
      <c r="X432" s="267"/>
      <c r="Y432" s="267"/>
      <c r="Z432" s="267"/>
    </row>
    <row r="433" spans="2:26" x14ac:dyDescent="0.4">
      <c r="B433" s="267">
        <v>431</v>
      </c>
      <c r="F433" s="267" t="str">
        <f>IF(ISBLANK(Instruments[[#This Row],[Dwg_Base]]),"",Instruments[[#This Row],[Dwg_Base]]+Instruments[[#This Row],[Dwg_Index]])</f>
        <v/>
      </c>
      <c r="H433" s="267" t="str">
        <f>IF(ISBLANK(Instruments[[#This Row],[Dwg_Base]]),"",_xlfn.TEXTJOIN("-",,jobNumber,Instruments[[#This Row],[Dwg_Type]],Instruments[[#This Row],[Dwg_Number]],Instruments[[#This Row],[Dwg_Suffix]]))</f>
        <v/>
      </c>
      <c r="K433" s="267" t="str">
        <f xml:space="preserve"> UPPER(TRIM( MID(Instruments[[#This Row],[Description]],1,22)))</f>
        <v/>
      </c>
      <c r="L433" s="267" t="str">
        <f xml:space="preserve"> UPPER( TRIM( MID(Instruments[[#This Row],[Description]],23,22)))</f>
        <v/>
      </c>
      <c r="M433" s="267" t="str">
        <f>UPPER( TRIM( MID(Instruments[[#This Row],[Description]],45,22)))</f>
        <v/>
      </c>
      <c r="V433" s="267"/>
      <c r="W433" s="267"/>
      <c r="X433" s="267"/>
      <c r="Y433" s="267"/>
      <c r="Z433" s="267"/>
    </row>
    <row r="434" spans="2:26" x14ac:dyDescent="0.4">
      <c r="B434" s="267">
        <v>432</v>
      </c>
      <c r="F434" s="267" t="str">
        <f>IF(ISBLANK(Instruments[[#This Row],[Dwg_Base]]),"",Instruments[[#This Row],[Dwg_Base]]+Instruments[[#This Row],[Dwg_Index]])</f>
        <v/>
      </c>
      <c r="H434" s="267" t="str">
        <f>IF(ISBLANK(Instruments[[#This Row],[Dwg_Base]]),"",_xlfn.TEXTJOIN("-",,jobNumber,Instruments[[#This Row],[Dwg_Type]],Instruments[[#This Row],[Dwg_Number]],Instruments[[#This Row],[Dwg_Suffix]]))</f>
        <v/>
      </c>
      <c r="K434" s="267" t="str">
        <f xml:space="preserve"> UPPER(TRIM( MID(Instruments[[#This Row],[Description]],1,22)))</f>
        <v/>
      </c>
      <c r="L434" s="267" t="str">
        <f xml:space="preserve"> UPPER( TRIM( MID(Instruments[[#This Row],[Description]],23,22)))</f>
        <v/>
      </c>
      <c r="M434" s="267" t="str">
        <f>UPPER( TRIM( MID(Instruments[[#This Row],[Description]],45,22)))</f>
        <v/>
      </c>
      <c r="V434" s="267"/>
      <c r="W434" s="267"/>
      <c r="X434" s="267"/>
      <c r="Y434" s="267"/>
      <c r="Z434" s="267"/>
    </row>
    <row r="435" spans="2:26" x14ac:dyDescent="0.4">
      <c r="B435" s="267">
        <v>433</v>
      </c>
      <c r="F435" s="267" t="str">
        <f>IF(ISBLANK(Instruments[[#This Row],[Dwg_Base]]),"",Instruments[[#This Row],[Dwg_Base]]+Instruments[[#This Row],[Dwg_Index]])</f>
        <v/>
      </c>
      <c r="H435" s="267" t="str">
        <f>IF(ISBLANK(Instruments[[#This Row],[Dwg_Base]]),"",_xlfn.TEXTJOIN("-",,jobNumber,Instruments[[#This Row],[Dwg_Type]],Instruments[[#This Row],[Dwg_Number]],Instruments[[#This Row],[Dwg_Suffix]]))</f>
        <v/>
      </c>
      <c r="K435" s="267" t="str">
        <f xml:space="preserve"> UPPER(TRIM( MID(Instruments[[#This Row],[Description]],1,22)))</f>
        <v/>
      </c>
      <c r="L435" s="267" t="str">
        <f xml:space="preserve"> UPPER( TRIM( MID(Instruments[[#This Row],[Description]],23,22)))</f>
        <v/>
      </c>
      <c r="M435" s="267" t="str">
        <f>UPPER( TRIM( MID(Instruments[[#This Row],[Description]],45,22)))</f>
        <v/>
      </c>
      <c r="V435" s="267"/>
      <c r="W435" s="267"/>
      <c r="X435" s="267"/>
      <c r="Y435" s="267"/>
      <c r="Z435" s="267"/>
    </row>
    <row r="436" spans="2:26" x14ac:dyDescent="0.4">
      <c r="B436" s="267">
        <v>434</v>
      </c>
      <c r="F436" s="267" t="str">
        <f>IF(ISBLANK(Instruments[[#This Row],[Dwg_Base]]),"",Instruments[[#This Row],[Dwg_Base]]+Instruments[[#This Row],[Dwg_Index]])</f>
        <v/>
      </c>
      <c r="H436" s="267" t="str">
        <f>IF(ISBLANK(Instruments[[#This Row],[Dwg_Base]]),"",_xlfn.TEXTJOIN("-",,jobNumber,Instruments[[#This Row],[Dwg_Type]],Instruments[[#This Row],[Dwg_Number]],Instruments[[#This Row],[Dwg_Suffix]]))</f>
        <v/>
      </c>
      <c r="K436" s="267" t="str">
        <f xml:space="preserve"> UPPER(TRIM( MID(Instruments[[#This Row],[Description]],1,22)))</f>
        <v/>
      </c>
      <c r="L436" s="267" t="str">
        <f xml:space="preserve"> UPPER( TRIM( MID(Instruments[[#This Row],[Description]],23,22)))</f>
        <v/>
      </c>
      <c r="M436" s="267" t="str">
        <f>UPPER( TRIM( MID(Instruments[[#This Row],[Description]],45,22)))</f>
        <v/>
      </c>
      <c r="V436" s="267"/>
      <c r="W436" s="267"/>
      <c r="X436" s="267"/>
      <c r="Y436" s="267"/>
      <c r="Z436" s="267"/>
    </row>
    <row r="437" spans="2:26" x14ac:dyDescent="0.4">
      <c r="B437" s="267">
        <v>435</v>
      </c>
      <c r="F437" s="267" t="str">
        <f>IF(ISBLANK(Instruments[[#This Row],[Dwg_Base]]),"",Instruments[[#This Row],[Dwg_Base]]+Instruments[[#This Row],[Dwg_Index]])</f>
        <v/>
      </c>
      <c r="H437" s="267" t="str">
        <f>IF(ISBLANK(Instruments[[#This Row],[Dwg_Base]]),"",_xlfn.TEXTJOIN("-",,jobNumber,Instruments[[#This Row],[Dwg_Type]],Instruments[[#This Row],[Dwg_Number]],Instruments[[#This Row],[Dwg_Suffix]]))</f>
        <v/>
      </c>
      <c r="K437" s="267" t="str">
        <f xml:space="preserve"> UPPER(TRIM( MID(Instruments[[#This Row],[Description]],1,22)))</f>
        <v/>
      </c>
      <c r="L437" s="267" t="str">
        <f xml:space="preserve"> UPPER( TRIM( MID(Instruments[[#This Row],[Description]],23,22)))</f>
        <v/>
      </c>
      <c r="M437" s="267" t="str">
        <f>UPPER( TRIM( MID(Instruments[[#This Row],[Description]],45,22)))</f>
        <v/>
      </c>
      <c r="V437" s="267"/>
      <c r="W437" s="267"/>
      <c r="X437" s="267"/>
      <c r="Y437" s="267"/>
      <c r="Z437" s="267"/>
    </row>
    <row r="438" spans="2:26" x14ac:dyDescent="0.4">
      <c r="B438" s="267">
        <v>436</v>
      </c>
      <c r="F438" s="267" t="str">
        <f>IF(ISBLANK(Instruments[[#This Row],[Dwg_Base]]),"",Instruments[[#This Row],[Dwg_Base]]+Instruments[[#This Row],[Dwg_Index]])</f>
        <v/>
      </c>
      <c r="H438" s="267" t="str">
        <f>IF(ISBLANK(Instruments[[#This Row],[Dwg_Base]]),"",_xlfn.TEXTJOIN("-",,jobNumber,Instruments[[#This Row],[Dwg_Type]],Instruments[[#This Row],[Dwg_Number]],Instruments[[#This Row],[Dwg_Suffix]]))</f>
        <v/>
      </c>
      <c r="K438" s="267" t="str">
        <f xml:space="preserve"> UPPER(TRIM( MID(Instruments[[#This Row],[Description]],1,22)))</f>
        <v/>
      </c>
      <c r="L438" s="267" t="str">
        <f xml:space="preserve"> UPPER( TRIM( MID(Instruments[[#This Row],[Description]],23,22)))</f>
        <v/>
      </c>
      <c r="M438" s="267" t="str">
        <f>UPPER( TRIM( MID(Instruments[[#This Row],[Description]],45,22)))</f>
        <v/>
      </c>
      <c r="V438" s="267"/>
      <c r="W438" s="267"/>
      <c r="X438" s="267"/>
      <c r="Y438" s="267"/>
      <c r="Z438" s="267"/>
    </row>
    <row r="439" spans="2:26" x14ac:dyDescent="0.4">
      <c r="B439" s="267">
        <v>437</v>
      </c>
      <c r="F439" s="267" t="str">
        <f>IF(ISBLANK(Instruments[[#This Row],[Dwg_Base]]),"",Instruments[[#This Row],[Dwg_Base]]+Instruments[[#This Row],[Dwg_Index]])</f>
        <v/>
      </c>
      <c r="H439" s="267" t="str">
        <f>IF(ISBLANK(Instruments[[#This Row],[Dwg_Base]]),"",_xlfn.TEXTJOIN("-",,jobNumber,Instruments[[#This Row],[Dwg_Type]],Instruments[[#This Row],[Dwg_Number]],Instruments[[#This Row],[Dwg_Suffix]]))</f>
        <v/>
      </c>
      <c r="K439" s="267" t="str">
        <f xml:space="preserve"> UPPER(TRIM( MID(Instruments[[#This Row],[Description]],1,22)))</f>
        <v/>
      </c>
      <c r="L439" s="267" t="str">
        <f xml:space="preserve"> UPPER( TRIM( MID(Instruments[[#This Row],[Description]],23,22)))</f>
        <v/>
      </c>
      <c r="M439" s="267" t="str">
        <f>UPPER( TRIM( MID(Instruments[[#This Row],[Description]],45,22)))</f>
        <v/>
      </c>
      <c r="V439" s="267"/>
      <c r="W439" s="267"/>
      <c r="X439" s="267"/>
      <c r="Y439" s="267"/>
      <c r="Z439" s="267"/>
    </row>
    <row r="440" spans="2:26" x14ac:dyDescent="0.4">
      <c r="B440" s="267">
        <v>438</v>
      </c>
      <c r="F440" s="267" t="str">
        <f>IF(ISBLANK(Instruments[[#This Row],[Dwg_Base]]),"",Instruments[[#This Row],[Dwg_Base]]+Instruments[[#This Row],[Dwg_Index]])</f>
        <v/>
      </c>
      <c r="H440" s="267" t="str">
        <f>IF(ISBLANK(Instruments[[#This Row],[Dwg_Base]]),"",_xlfn.TEXTJOIN("-",,jobNumber,Instruments[[#This Row],[Dwg_Type]],Instruments[[#This Row],[Dwg_Number]],Instruments[[#This Row],[Dwg_Suffix]]))</f>
        <v/>
      </c>
      <c r="K440" s="267" t="str">
        <f xml:space="preserve"> UPPER(TRIM( MID(Instruments[[#This Row],[Description]],1,22)))</f>
        <v/>
      </c>
      <c r="L440" s="267" t="str">
        <f xml:space="preserve"> UPPER( TRIM( MID(Instruments[[#This Row],[Description]],23,22)))</f>
        <v/>
      </c>
      <c r="M440" s="267" t="str">
        <f>UPPER( TRIM( MID(Instruments[[#This Row],[Description]],45,22)))</f>
        <v/>
      </c>
      <c r="V440" s="267"/>
      <c r="W440" s="267"/>
      <c r="X440" s="267"/>
      <c r="Y440" s="267"/>
      <c r="Z440" s="267"/>
    </row>
    <row r="441" spans="2:26" x14ac:dyDescent="0.4">
      <c r="B441" s="267">
        <v>439</v>
      </c>
      <c r="F441" s="267" t="str">
        <f>IF(ISBLANK(Instruments[[#This Row],[Dwg_Base]]),"",Instruments[[#This Row],[Dwg_Base]]+Instruments[[#This Row],[Dwg_Index]])</f>
        <v/>
      </c>
      <c r="H441" s="267" t="str">
        <f>IF(ISBLANK(Instruments[[#This Row],[Dwg_Base]]),"",_xlfn.TEXTJOIN("-",,jobNumber,Instruments[[#This Row],[Dwg_Type]],Instruments[[#This Row],[Dwg_Number]],Instruments[[#This Row],[Dwg_Suffix]]))</f>
        <v/>
      </c>
      <c r="K441" s="267" t="str">
        <f xml:space="preserve"> UPPER(TRIM( MID(Instruments[[#This Row],[Description]],1,22)))</f>
        <v/>
      </c>
      <c r="L441" s="267" t="str">
        <f xml:space="preserve"> UPPER( TRIM( MID(Instruments[[#This Row],[Description]],23,22)))</f>
        <v/>
      </c>
      <c r="M441" s="267" t="str">
        <f>UPPER( TRIM( MID(Instruments[[#This Row],[Description]],45,22)))</f>
        <v/>
      </c>
      <c r="V441" s="267"/>
      <c r="W441" s="267"/>
      <c r="X441" s="267"/>
      <c r="Y441" s="267"/>
      <c r="Z441" s="267"/>
    </row>
    <row r="442" spans="2:26" x14ac:dyDescent="0.4">
      <c r="B442" s="267">
        <v>440</v>
      </c>
      <c r="F442" s="267" t="str">
        <f>IF(ISBLANK(Instruments[[#This Row],[Dwg_Base]]),"",Instruments[[#This Row],[Dwg_Base]]+Instruments[[#This Row],[Dwg_Index]])</f>
        <v/>
      </c>
      <c r="H442" s="267" t="str">
        <f>IF(ISBLANK(Instruments[[#This Row],[Dwg_Base]]),"",_xlfn.TEXTJOIN("-",,jobNumber,Instruments[[#This Row],[Dwg_Type]],Instruments[[#This Row],[Dwg_Number]],Instruments[[#This Row],[Dwg_Suffix]]))</f>
        <v/>
      </c>
      <c r="K442" s="267" t="str">
        <f xml:space="preserve"> UPPER(TRIM( MID(Instruments[[#This Row],[Description]],1,22)))</f>
        <v/>
      </c>
      <c r="L442" s="267" t="str">
        <f xml:space="preserve"> UPPER( TRIM( MID(Instruments[[#This Row],[Description]],23,22)))</f>
        <v/>
      </c>
      <c r="M442" s="267" t="str">
        <f>UPPER( TRIM( MID(Instruments[[#This Row],[Description]],45,22)))</f>
        <v/>
      </c>
      <c r="V442" s="267"/>
      <c r="W442" s="267"/>
      <c r="X442" s="267"/>
      <c r="Y442" s="267"/>
      <c r="Z442" s="267"/>
    </row>
    <row r="443" spans="2:26" x14ac:dyDescent="0.4">
      <c r="B443" s="267">
        <v>441</v>
      </c>
      <c r="F443" s="267" t="str">
        <f>IF(ISBLANK(Instruments[[#This Row],[Dwg_Base]]),"",Instruments[[#This Row],[Dwg_Base]]+Instruments[[#This Row],[Dwg_Index]])</f>
        <v/>
      </c>
      <c r="H443" s="267" t="str">
        <f>IF(ISBLANK(Instruments[[#This Row],[Dwg_Base]]),"",_xlfn.TEXTJOIN("-",,jobNumber,Instruments[[#This Row],[Dwg_Type]],Instruments[[#This Row],[Dwg_Number]],Instruments[[#This Row],[Dwg_Suffix]]))</f>
        <v/>
      </c>
      <c r="K443" s="267" t="str">
        <f xml:space="preserve"> UPPER(TRIM( MID(Instruments[[#This Row],[Description]],1,22)))</f>
        <v/>
      </c>
      <c r="L443" s="267" t="str">
        <f xml:space="preserve"> UPPER( TRIM( MID(Instruments[[#This Row],[Description]],23,22)))</f>
        <v/>
      </c>
      <c r="M443" s="267" t="str">
        <f>UPPER( TRIM( MID(Instruments[[#This Row],[Description]],45,22)))</f>
        <v/>
      </c>
      <c r="V443" s="267"/>
      <c r="W443" s="267"/>
      <c r="X443" s="267"/>
      <c r="Y443" s="267"/>
      <c r="Z443" s="267"/>
    </row>
    <row r="444" spans="2:26" x14ac:dyDescent="0.4">
      <c r="B444" s="267">
        <v>442</v>
      </c>
      <c r="F444" s="267" t="str">
        <f>IF(ISBLANK(Instruments[[#This Row],[Dwg_Base]]),"",Instruments[[#This Row],[Dwg_Base]]+Instruments[[#This Row],[Dwg_Index]])</f>
        <v/>
      </c>
      <c r="H444" s="267" t="str">
        <f>IF(ISBLANK(Instruments[[#This Row],[Dwg_Base]]),"",_xlfn.TEXTJOIN("-",,jobNumber,Instruments[[#This Row],[Dwg_Type]],Instruments[[#This Row],[Dwg_Number]],Instruments[[#This Row],[Dwg_Suffix]]))</f>
        <v/>
      </c>
      <c r="K444" s="267" t="str">
        <f xml:space="preserve"> UPPER(TRIM( MID(Instruments[[#This Row],[Description]],1,22)))</f>
        <v/>
      </c>
      <c r="L444" s="267" t="str">
        <f xml:space="preserve"> UPPER( TRIM( MID(Instruments[[#This Row],[Description]],23,22)))</f>
        <v/>
      </c>
      <c r="M444" s="267" t="str">
        <f>UPPER( TRIM( MID(Instruments[[#This Row],[Description]],45,22)))</f>
        <v/>
      </c>
      <c r="V444" s="267"/>
      <c r="W444" s="267"/>
      <c r="X444" s="267"/>
      <c r="Y444" s="267"/>
      <c r="Z444" s="267"/>
    </row>
    <row r="445" spans="2:26" x14ac:dyDescent="0.4">
      <c r="B445" s="267">
        <v>443</v>
      </c>
      <c r="F445" s="267" t="str">
        <f>IF(ISBLANK(Instruments[[#This Row],[Dwg_Base]]),"",Instruments[[#This Row],[Dwg_Base]]+Instruments[[#This Row],[Dwg_Index]])</f>
        <v/>
      </c>
      <c r="H445" s="267" t="str">
        <f>IF(ISBLANK(Instruments[[#This Row],[Dwg_Base]]),"",_xlfn.TEXTJOIN("-",,jobNumber,Instruments[[#This Row],[Dwg_Type]],Instruments[[#This Row],[Dwg_Number]],Instruments[[#This Row],[Dwg_Suffix]]))</f>
        <v/>
      </c>
      <c r="K445" s="267" t="str">
        <f xml:space="preserve"> UPPER(TRIM( MID(Instruments[[#This Row],[Description]],1,22)))</f>
        <v/>
      </c>
      <c r="L445" s="267" t="str">
        <f xml:space="preserve"> UPPER( TRIM( MID(Instruments[[#This Row],[Description]],23,22)))</f>
        <v/>
      </c>
      <c r="M445" s="267" t="str">
        <f>UPPER( TRIM( MID(Instruments[[#This Row],[Description]],45,22)))</f>
        <v/>
      </c>
      <c r="V445" s="267"/>
      <c r="W445" s="267"/>
      <c r="X445" s="267"/>
      <c r="Y445" s="267"/>
      <c r="Z445" s="267"/>
    </row>
    <row r="446" spans="2:26" x14ac:dyDescent="0.4">
      <c r="B446" s="267">
        <v>444</v>
      </c>
      <c r="F446" s="267" t="str">
        <f>IF(ISBLANK(Instruments[[#This Row],[Dwg_Base]]),"",Instruments[[#This Row],[Dwg_Base]]+Instruments[[#This Row],[Dwg_Index]])</f>
        <v/>
      </c>
      <c r="H446" s="267" t="str">
        <f>IF(ISBLANK(Instruments[[#This Row],[Dwg_Base]]),"",_xlfn.TEXTJOIN("-",,jobNumber,Instruments[[#This Row],[Dwg_Type]],Instruments[[#This Row],[Dwg_Number]],Instruments[[#This Row],[Dwg_Suffix]]))</f>
        <v/>
      </c>
      <c r="K446" s="267" t="str">
        <f xml:space="preserve"> UPPER(TRIM( MID(Instruments[[#This Row],[Description]],1,22)))</f>
        <v/>
      </c>
      <c r="L446" s="267" t="str">
        <f xml:space="preserve"> UPPER( TRIM( MID(Instruments[[#This Row],[Description]],23,22)))</f>
        <v/>
      </c>
      <c r="M446" s="267" t="str">
        <f>UPPER( TRIM( MID(Instruments[[#This Row],[Description]],45,22)))</f>
        <v/>
      </c>
      <c r="V446" s="267"/>
      <c r="W446" s="267"/>
      <c r="X446" s="267"/>
      <c r="Y446" s="267"/>
      <c r="Z446" s="267"/>
    </row>
    <row r="447" spans="2:26" x14ac:dyDescent="0.4">
      <c r="B447" s="267">
        <v>445</v>
      </c>
      <c r="F447" s="267" t="str">
        <f>IF(ISBLANK(Instruments[[#This Row],[Dwg_Base]]),"",Instruments[[#This Row],[Dwg_Base]]+Instruments[[#This Row],[Dwg_Index]])</f>
        <v/>
      </c>
      <c r="H447" s="267" t="str">
        <f>IF(ISBLANK(Instruments[[#This Row],[Dwg_Base]]),"",_xlfn.TEXTJOIN("-",,jobNumber,Instruments[[#This Row],[Dwg_Type]],Instruments[[#This Row],[Dwg_Number]],Instruments[[#This Row],[Dwg_Suffix]]))</f>
        <v/>
      </c>
      <c r="K447" s="267" t="str">
        <f xml:space="preserve"> UPPER(TRIM( MID(Instruments[[#This Row],[Description]],1,22)))</f>
        <v/>
      </c>
      <c r="L447" s="267" t="str">
        <f xml:space="preserve"> UPPER( TRIM( MID(Instruments[[#This Row],[Description]],23,22)))</f>
        <v/>
      </c>
      <c r="M447" s="267" t="str">
        <f>UPPER( TRIM( MID(Instruments[[#This Row],[Description]],45,22)))</f>
        <v/>
      </c>
      <c r="V447" s="267"/>
      <c r="W447" s="267"/>
      <c r="X447" s="267"/>
      <c r="Y447" s="267"/>
      <c r="Z447" s="267"/>
    </row>
    <row r="448" spans="2:26" x14ac:dyDescent="0.4">
      <c r="B448" s="267">
        <v>446</v>
      </c>
      <c r="F448" s="267" t="str">
        <f>IF(ISBLANK(Instruments[[#This Row],[Dwg_Base]]),"",Instruments[[#This Row],[Dwg_Base]]+Instruments[[#This Row],[Dwg_Index]])</f>
        <v/>
      </c>
      <c r="H448" s="267" t="str">
        <f>IF(ISBLANK(Instruments[[#This Row],[Dwg_Base]]),"",_xlfn.TEXTJOIN("-",,jobNumber,Instruments[[#This Row],[Dwg_Type]],Instruments[[#This Row],[Dwg_Number]],Instruments[[#This Row],[Dwg_Suffix]]))</f>
        <v/>
      </c>
      <c r="K448" s="267" t="str">
        <f xml:space="preserve"> UPPER(TRIM( MID(Instruments[[#This Row],[Description]],1,22)))</f>
        <v/>
      </c>
      <c r="L448" s="267" t="str">
        <f xml:space="preserve"> UPPER( TRIM( MID(Instruments[[#This Row],[Description]],23,22)))</f>
        <v/>
      </c>
      <c r="M448" s="267" t="str">
        <f>UPPER( TRIM( MID(Instruments[[#This Row],[Description]],45,22)))</f>
        <v/>
      </c>
      <c r="V448" s="267"/>
      <c r="W448" s="267"/>
      <c r="X448" s="267"/>
      <c r="Y448" s="267"/>
      <c r="Z448" s="267"/>
    </row>
    <row r="449" spans="2:26" x14ac:dyDescent="0.4">
      <c r="B449" s="267">
        <v>447</v>
      </c>
      <c r="F449" s="267" t="str">
        <f>IF(ISBLANK(Instruments[[#This Row],[Dwg_Base]]),"",Instruments[[#This Row],[Dwg_Base]]+Instruments[[#This Row],[Dwg_Index]])</f>
        <v/>
      </c>
      <c r="H449" s="267" t="str">
        <f>IF(ISBLANK(Instruments[[#This Row],[Dwg_Base]]),"",_xlfn.TEXTJOIN("-",,jobNumber,Instruments[[#This Row],[Dwg_Type]],Instruments[[#This Row],[Dwg_Number]],Instruments[[#This Row],[Dwg_Suffix]]))</f>
        <v/>
      </c>
      <c r="K449" s="267" t="str">
        <f xml:space="preserve"> UPPER(TRIM( MID(Instruments[[#This Row],[Description]],1,22)))</f>
        <v/>
      </c>
      <c r="L449" s="267" t="str">
        <f xml:space="preserve"> UPPER( TRIM( MID(Instruments[[#This Row],[Description]],23,22)))</f>
        <v/>
      </c>
      <c r="M449" s="267" t="str">
        <f>UPPER( TRIM( MID(Instruments[[#This Row],[Description]],45,22)))</f>
        <v/>
      </c>
      <c r="V449" s="267"/>
      <c r="W449" s="267"/>
      <c r="X449" s="267"/>
      <c r="Y449" s="267"/>
      <c r="Z449" s="267"/>
    </row>
    <row r="450" spans="2:26" x14ac:dyDescent="0.4">
      <c r="B450" s="267">
        <v>448</v>
      </c>
      <c r="F450" s="267" t="str">
        <f>IF(ISBLANK(Instruments[[#This Row],[Dwg_Base]]),"",Instruments[[#This Row],[Dwg_Base]]+Instruments[[#This Row],[Dwg_Index]])</f>
        <v/>
      </c>
      <c r="H450" s="267" t="str">
        <f>IF(ISBLANK(Instruments[[#This Row],[Dwg_Base]]),"",_xlfn.TEXTJOIN("-",,jobNumber,Instruments[[#This Row],[Dwg_Type]],Instruments[[#This Row],[Dwg_Number]],Instruments[[#This Row],[Dwg_Suffix]]))</f>
        <v/>
      </c>
      <c r="K450" s="267" t="str">
        <f xml:space="preserve"> UPPER(TRIM( MID(Instruments[[#This Row],[Description]],1,22)))</f>
        <v/>
      </c>
      <c r="L450" s="267" t="str">
        <f xml:space="preserve"> UPPER( TRIM( MID(Instruments[[#This Row],[Description]],23,22)))</f>
        <v/>
      </c>
      <c r="M450" s="267" t="str">
        <f>UPPER( TRIM( MID(Instruments[[#This Row],[Description]],45,22)))</f>
        <v/>
      </c>
      <c r="V450" s="267"/>
      <c r="W450" s="267"/>
      <c r="X450" s="267"/>
      <c r="Y450" s="267"/>
      <c r="Z450" s="267"/>
    </row>
    <row r="451" spans="2:26" x14ac:dyDescent="0.4">
      <c r="B451" s="267">
        <v>449</v>
      </c>
      <c r="F451" s="267" t="str">
        <f>IF(ISBLANK(Instruments[[#This Row],[Dwg_Base]]),"",Instruments[[#This Row],[Dwg_Base]]+Instruments[[#This Row],[Dwg_Index]])</f>
        <v/>
      </c>
      <c r="H451" s="267" t="str">
        <f>IF(ISBLANK(Instruments[[#This Row],[Dwg_Base]]),"",_xlfn.TEXTJOIN("-",,jobNumber,Instruments[[#This Row],[Dwg_Type]],Instruments[[#This Row],[Dwg_Number]],Instruments[[#This Row],[Dwg_Suffix]]))</f>
        <v/>
      </c>
      <c r="K451" s="267" t="str">
        <f xml:space="preserve"> UPPER(TRIM( MID(Instruments[[#This Row],[Description]],1,22)))</f>
        <v/>
      </c>
      <c r="L451" s="267" t="str">
        <f xml:space="preserve"> UPPER( TRIM( MID(Instruments[[#This Row],[Description]],23,22)))</f>
        <v/>
      </c>
      <c r="M451" s="267" t="str">
        <f>UPPER( TRIM( MID(Instruments[[#This Row],[Description]],45,22)))</f>
        <v/>
      </c>
      <c r="V451" s="267"/>
      <c r="W451" s="267"/>
      <c r="X451" s="267"/>
      <c r="Y451" s="267"/>
      <c r="Z451" s="267"/>
    </row>
    <row r="452" spans="2:26" x14ac:dyDescent="0.4">
      <c r="B452" s="267">
        <v>450</v>
      </c>
      <c r="F452" s="267" t="str">
        <f>IF(ISBLANK(Instruments[[#This Row],[Dwg_Base]]),"",Instruments[[#This Row],[Dwg_Base]]+Instruments[[#This Row],[Dwg_Index]])</f>
        <v/>
      </c>
      <c r="H452" s="267" t="str">
        <f>IF(ISBLANK(Instruments[[#This Row],[Dwg_Base]]),"",_xlfn.TEXTJOIN("-",,jobNumber,Instruments[[#This Row],[Dwg_Type]],Instruments[[#This Row],[Dwg_Number]],Instruments[[#This Row],[Dwg_Suffix]]))</f>
        <v/>
      </c>
      <c r="K452" s="267" t="str">
        <f xml:space="preserve"> UPPER(TRIM( MID(Instruments[[#This Row],[Description]],1,22)))</f>
        <v/>
      </c>
      <c r="L452" s="267" t="str">
        <f xml:space="preserve"> UPPER( TRIM( MID(Instruments[[#This Row],[Description]],23,22)))</f>
        <v/>
      </c>
      <c r="M452" s="267" t="str">
        <f>UPPER( TRIM( MID(Instruments[[#This Row],[Description]],45,22)))</f>
        <v/>
      </c>
      <c r="V452" s="267"/>
      <c r="W452" s="267"/>
      <c r="X452" s="267"/>
      <c r="Y452" s="267"/>
      <c r="Z452" s="267"/>
    </row>
    <row r="453" spans="2:26" x14ac:dyDescent="0.4">
      <c r="B453" s="267">
        <v>451</v>
      </c>
      <c r="F453" s="267" t="str">
        <f>IF(ISBLANK(Instruments[[#This Row],[Dwg_Base]]),"",Instruments[[#This Row],[Dwg_Base]]+Instruments[[#This Row],[Dwg_Index]])</f>
        <v/>
      </c>
      <c r="H453" s="267" t="str">
        <f>IF(ISBLANK(Instruments[[#This Row],[Dwg_Base]]),"",_xlfn.TEXTJOIN("-",,jobNumber,Instruments[[#This Row],[Dwg_Type]],Instruments[[#This Row],[Dwg_Number]],Instruments[[#This Row],[Dwg_Suffix]]))</f>
        <v/>
      </c>
      <c r="K453" s="267" t="str">
        <f xml:space="preserve"> UPPER(TRIM( MID(Instruments[[#This Row],[Description]],1,22)))</f>
        <v/>
      </c>
      <c r="L453" s="267" t="str">
        <f xml:space="preserve"> UPPER( TRIM( MID(Instruments[[#This Row],[Description]],23,22)))</f>
        <v/>
      </c>
      <c r="M453" s="267" t="str">
        <f>UPPER( TRIM( MID(Instruments[[#This Row],[Description]],45,22)))</f>
        <v/>
      </c>
      <c r="V453" s="267"/>
      <c r="W453" s="267"/>
      <c r="X453" s="267"/>
      <c r="Y453" s="267"/>
      <c r="Z453" s="267"/>
    </row>
    <row r="454" spans="2:26" x14ac:dyDescent="0.4">
      <c r="B454" s="267">
        <v>452</v>
      </c>
      <c r="F454" s="267" t="str">
        <f>IF(ISBLANK(Instruments[[#This Row],[Dwg_Base]]),"",Instruments[[#This Row],[Dwg_Base]]+Instruments[[#This Row],[Dwg_Index]])</f>
        <v/>
      </c>
      <c r="H454" s="267" t="str">
        <f>IF(ISBLANK(Instruments[[#This Row],[Dwg_Base]]),"",_xlfn.TEXTJOIN("-",,jobNumber,Instruments[[#This Row],[Dwg_Type]],Instruments[[#This Row],[Dwg_Number]],Instruments[[#This Row],[Dwg_Suffix]]))</f>
        <v/>
      </c>
      <c r="K454" s="267" t="str">
        <f xml:space="preserve"> UPPER(TRIM( MID(Instruments[[#This Row],[Description]],1,22)))</f>
        <v/>
      </c>
      <c r="L454" s="267" t="str">
        <f xml:space="preserve"> UPPER( TRIM( MID(Instruments[[#This Row],[Description]],23,22)))</f>
        <v/>
      </c>
      <c r="M454" s="267" t="str">
        <f>UPPER( TRIM( MID(Instruments[[#This Row],[Description]],45,22)))</f>
        <v/>
      </c>
      <c r="V454" s="267"/>
      <c r="W454" s="267"/>
      <c r="X454" s="267"/>
      <c r="Y454" s="267"/>
      <c r="Z454" s="267"/>
    </row>
    <row r="455" spans="2:26" x14ac:dyDescent="0.4">
      <c r="B455" s="267">
        <v>453</v>
      </c>
      <c r="F455" s="267" t="str">
        <f>IF(ISBLANK(Instruments[[#This Row],[Dwg_Base]]),"",Instruments[[#This Row],[Dwg_Base]]+Instruments[[#This Row],[Dwg_Index]])</f>
        <v/>
      </c>
      <c r="H455" s="267" t="str">
        <f>IF(ISBLANK(Instruments[[#This Row],[Dwg_Base]]),"",_xlfn.TEXTJOIN("-",,jobNumber,Instruments[[#This Row],[Dwg_Type]],Instruments[[#This Row],[Dwg_Number]],Instruments[[#This Row],[Dwg_Suffix]]))</f>
        <v/>
      </c>
      <c r="K455" s="267" t="str">
        <f xml:space="preserve"> UPPER(TRIM( MID(Instruments[[#This Row],[Description]],1,22)))</f>
        <v/>
      </c>
      <c r="L455" s="267" t="str">
        <f xml:space="preserve"> UPPER( TRIM( MID(Instruments[[#This Row],[Description]],23,22)))</f>
        <v/>
      </c>
      <c r="M455" s="267" t="str">
        <f>UPPER( TRIM( MID(Instruments[[#This Row],[Description]],45,22)))</f>
        <v/>
      </c>
      <c r="V455" s="267"/>
      <c r="W455" s="267"/>
      <c r="X455" s="267"/>
      <c r="Y455" s="267"/>
      <c r="Z455" s="267"/>
    </row>
    <row r="456" spans="2:26" x14ac:dyDescent="0.4">
      <c r="B456" s="267">
        <v>454</v>
      </c>
      <c r="F456" s="267" t="str">
        <f>IF(ISBLANK(Instruments[[#This Row],[Dwg_Base]]),"",Instruments[[#This Row],[Dwg_Base]]+Instruments[[#This Row],[Dwg_Index]])</f>
        <v/>
      </c>
      <c r="H456" s="267" t="str">
        <f>IF(ISBLANK(Instruments[[#This Row],[Dwg_Base]]),"",_xlfn.TEXTJOIN("-",,jobNumber,Instruments[[#This Row],[Dwg_Type]],Instruments[[#This Row],[Dwg_Number]],Instruments[[#This Row],[Dwg_Suffix]]))</f>
        <v/>
      </c>
      <c r="K456" s="267" t="str">
        <f xml:space="preserve"> UPPER(TRIM( MID(Instruments[[#This Row],[Description]],1,22)))</f>
        <v/>
      </c>
      <c r="L456" s="267" t="str">
        <f xml:space="preserve"> UPPER( TRIM( MID(Instruments[[#This Row],[Description]],23,22)))</f>
        <v/>
      </c>
      <c r="M456" s="267" t="str">
        <f>UPPER( TRIM( MID(Instruments[[#This Row],[Description]],45,22)))</f>
        <v/>
      </c>
      <c r="V456" s="267"/>
      <c r="W456" s="267"/>
      <c r="X456" s="267"/>
      <c r="Y456" s="267"/>
      <c r="Z456" s="267"/>
    </row>
    <row r="457" spans="2:26" x14ac:dyDescent="0.4">
      <c r="B457" s="267">
        <v>455</v>
      </c>
      <c r="F457" s="267" t="str">
        <f>IF(ISBLANK(Instruments[[#This Row],[Dwg_Base]]),"",Instruments[[#This Row],[Dwg_Base]]+Instruments[[#This Row],[Dwg_Index]])</f>
        <v/>
      </c>
      <c r="H457" s="267" t="str">
        <f>IF(ISBLANK(Instruments[[#This Row],[Dwg_Base]]),"",_xlfn.TEXTJOIN("-",,jobNumber,Instruments[[#This Row],[Dwg_Type]],Instruments[[#This Row],[Dwg_Number]],Instruments[[#This Row],[Dwg_Suffix]]))</f>
        <v/>
      </c>
      <c r="K457" s="267" t="str">
        <f xml:space="preserve"> UPPER(TRIM( MID(Instruments[[#This Row],[Description]],1,22)))</f>
        <v/>
      </c>
      <c r="L457" s="267" t="str">
        <f xml:space="preserve"> UPPER( TRIM( MID(Instruments[[#This Row],[Description]],23,22)))</f>
        <v/>
      </c>
      <c r="M457" s="267" t="str">
        <f>UPPER( TRIM( MID(Instruments[[#This Row],[Description]],45,22)))</f>
        <v/>
      </c>
      <c r="V457" s="267"/>
      <c r="W457" s="267"/>
      <c r="X457" s="267"/>
      <c r="Y457" s="267"/>
      <c r="Z457" s="267"/>
    </row>
    <row r="458" spans="2:26" x14ac:dyDescent="0.4">
      <c r="B458" s="267">
        <v>456</v>
      </c>
      <c r="F458" s="267" t="str">
        <f>IF(ISBLANK(Instruments[[#This Row],[Dwg_Base]]),"",Instruments[[#This Row],[Dwg_Base]]+Instruments[[#This Row],[Dwg_Index]])</f>
        <v/>
      </c>
      <c r="H458" s="267" t="str">
        <f>IF(ISBLANK(Instruments[[#This Row],[Dwg_Base]]),"",_xlfn.TEXTJOIN("-",,jobNumber,Instruments[[#This Row],[Dwg_Type]],Instruments[[#This Row],[Dwg_Number]],Instruments[[#This Row],[Dwg_Suffix]]))</f>
        <v/>
      </c>
      <c r="K458" s="267" t="str">
        <f xml:space="preserve"> UPPER(TRIM( MID(Instruments[[#This Row],[Description]],1,22)))</f>
        <v/>
      </c>
      <c r="L458" s="267" t="str">
        <f xml:space="preserve"> UPPER( TRIM( MID(Instruments[[#This Row],[Description]],23,22)))</f>
        <v/>
      </c>
      <c r="M458" s="267" t="str">
        <f>UPPER( TRIM( MID(Instruments[[#This Row],[Description]],45,22)))</f>
        <v/>
      </c>
      <c r="V458" s="267"/>
      <c r="W458" s="267"/>
      <c r="X458" s="267"/>
      <c r="Y458" s="267"/>
      <c r="Z458" s="267"/>
    </row>
  </sheetData>
  <mergeCells count="3">
    <mergeCell ref="C1:H1"/>
    <mergeCell ref="K1:N1"/>
    <mergeCell ref="O1:S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topLeftCell="A4" workbookViewId="0">
      <selection activeCell="D11" sqref="D11"/>
    </sheetView>
    <sheetView workbookViewId="1"/>
  </sheetViews>
  <sheetFormatPr defaultRowHeight="15" x14ac:dyDescent="0.4"/>
  <cols>
    <col min="1" max="1" width="17" bestFit="1" customWidth="1"/>
    <col min="2" max="2" width="14.54296875" bestFit="1" customWidth="1"/>
    <col min="3" max="3" width="11.1796875" customWidth="1"/>
    <col min="4" max="4" width="36.81640625" bestFit="1" customWidth="1"/>
  </cols>
  <sheetData>
    <row r="1" spans="1:13" x14ac:dyDescent="0.4">
      <c r="A1" s="287" t="s">
        <v>2867</v>
      </c>
      <c r="B1" s="287"/>
      <c r="C1" s="287"/>
      <c r="D1" s="287"/>
    </row>
    <row r="2" spans="1:13" x14ac:dyDescent="0.4">
      <c r="A2" t="s">
        <v>2866</v>
      </c>
      <c r="B2" t="s">
        <v>2865</v>
      </c>
      <c r="C2" t="s">
        <v>1150</v>
      </c>
      <c r="D2" t="s">
        <v>2864</v>
      </c>
      <c r="G2" t="s">
        <v>2863</v>
      </c>
      <c r="H2" t="s">
        <v>2862</v>
      </c>
      <c r="I2" t="s">
        <v>2861</v>
      </c>
      <c r="J2" t="s">
        <v>2860</v>
      </c>
      <c r="K2" t="s">
        <v>2859</v>
      </c>
      <c r="L2" t="s">
        <v>2858</v>
      </c>
      <c r="M2" t="s">
        <v>2857</v>
      </c>
    </row>
    <row r="3" spans="1:13" x14ac:dyDescent="0.4">
      <c r="A3" s="290" t="s">
        <v>2786</v>
      </c>
      <c r="B3" s="289">
        <v>0</v>
      </c>
      <c r="C3" s="289"/>
      <c r="D3" s="289" t="s">
        <v>2856</v>
      </c>
      <c r="G3" s="288" t="s">
        <v>2786</v>
      </c>
      <c r="H3">
        <v>1</v>
      </c>
      <c r="I3" t="s">
        <v>2851</v>
      </c>
      <c r="J3" t="s">
        <v>2839</v>
      </c>
      <c r="M3" s="292" t="str">
        <f>_xlfn.TEXTJOIN("",,G3:K3)</f>
        <v>P1_NAME</v>
      </c>
    </row>
    <row r="4" spans="1:13" x14ac:dyDescent="0.4">
      <c r="A4" s="290" t="s">
        <v>2854</v>
      </c>
      <c r="B4" s="289">
        <v>0</v>
      </c>
      <c r="C4" s="289"/>
      <c r="D4" s="289" t="s">
        <v>2855</v>
      </c>
      <c r="G4" s="291" t="s">
        <v>2854</v>
      </c>
      <c r="H4">
        <v>1</v>
      </c>
    </row>
    <row r="5" spans="1:13" x14ac:dyDescent="0.4">
      <c r="A5" s="290" t="s">
        <v>2751</v>
      </c>
      <c r="B5" s="289">
        <v>0</v>
      </c>
      <c r="C5" s="289"/>
      <c r="D5" s="289" t="s">
        <v>2853</v>
      </c>
      <c r="G5" s="288" t="s">
        <v>2751</v>
      </c>
      <c r="H5">
        <v>1</v>
      </c>
    </row>
    <row r="6" spans="1:13" x14ac:dyDescent="0.4">
      <c r="A6" s="290" t="s">
        <v>83</v>
      </c>
      <c r="B6" s="289">
        <v>0</v>
      </c>
      <c r="C6" s="289"/>
      <c r="D6" s="289" t="s">
        <v>2852</v>
      </c>
      <c r="G6" s="291" t="s">
        <v>83</v>
      </c>
      <c r="H6">
        <v>1</v>
      </c>
      <c r="J6" t="s">
        <v>1685</v>
      </c>
      <c r="K6" t="s">
        <v>2831</v>
      </c>
      <c r="L6" t="s">
        <v>2851</v>
      </c>
    </row>
    <row r="7" spans="1:13" x14ac:dyDescent="0.4">
      <c r="A7" s="290" t="s">
        <v>2849</v>
      </c>
      <c r="B7" s="289">
        <v>0</v>
      </c>
      <c r="C7" s="289"/>
      <c r="D7" s="289" t="s">
        <v>2850</v>
      </c>
      <c r="G7" s="288" t="s">
        <v>2849</v>
      </c>
      <c r="H7">
        <v>1</v>
      </c>
    </row>
    <row r="8" spans="1:13" x14ac:dyDescent="0.4">
      <c r="A8" s="290" t="s">
        <v>2847</v>
      </c>
      <c r="B8" s="289">
        <v>0</v>
      </c>
      <c r="C8" s="289"/>
      <c r="D8" s="289" t="s">
        <v>2848</v>
      </c>
      <c r="G8" s="291" t="s">
        <v>2847</v>
      </c>
      <c r="H8">
        <v>1</v>
      </c>
    </row>
    <row r="9" spans="1:13" x14ac:dyDescent="0.4">
      <c r="A9" s="290" t="s">
        <v>2845</v>
      </c>
      <c r="B9" s="289">
        <v>0</v>
      </c>
      <c r="C9" s="289"/>
      <c r="D9" s="289" t="s">
        <v>2846</v>
      </c>
      <c r="G9" s="288" t="s">
        <v>2845</v>
      </c>
      <c r="H9">
        <v>1</v>
      </c>
    </row>
    <row r="10" spans="1:13" ht="14" customHeight="1" x14ac:dyDescent="0.4">
      <c r="A10" s="290" t="s">
        <v>2843</v>
      </c>
      <c r="B10" s="289">
        <v>0</v>
      </c>
      <c r="C10" s="289"/>
      <c r="D10" s="289" t="s">
        <v>2844</v>
      </c>
      <c r="G10" s="291" t="s">
        <v>2843</v>
      </c>
      <c r="H10">
        <v>1</v>
      </c>
    </row>
    <row r="11" spans="1:13" ht="14" customHeight="1" x14ac:dyDescent="0.4">
      <c r="A11" s="290" t="s">
        <v>1163</v>
      </c>
      <c r="B11" s="289"/>
      <c r="C11" s="289"/>
      <c r="D11" s="289" t="s">
        <v>2907</v>
      </c>
      <c r="G11" s="291"/>
    </row>
    <row r="12" spans="1:13" x14ac:dyDescent="0.4">
      <c r="A12" s="290" t="s">
        <v>2762</v>
      </c>
      <c r="B12" s="289">
        <v>0</v>
      </c>
      <c r="C12" s="289"/>
      <c r="D12" s="289" t="s">
        <v>2842</v>
      </c>
      <c r="G12" s="288" t="s">
        <v>2762</v>
      </c>
      <c r="H12">
        <v>1</v>
      </c>
    </row>
    <row r="13" spans="1:13" x14ac:dyDescent="0.4">
      <c r="A13" s="287" t="s">
        <v>2841</v>
      </c>
      <c r="B13" s="287"/>
      <c r="C13" s="287"/>
      <c r="D13" s="287"/>
      <c r="E13" t="s">
        <v>2840</v>
      </c>
    </row>
    <row r="14" spans="1:13" x14ac:dyDescent="0.4">
      <c r="A14" t="s">
        <v>1150</v>
      </c>
      <c r="B14" t="s">
        <v>1151</v>
      </c>
      <c r="C14" t="s">
        <v>1152</v>
      </c>
      <c r="D14" t="s">
        <v>1153</v>
      </c>
      <c r="E14">
        <f t="shared" ref="E14:E42" si="0">LEN(C15)</f>
        <v>4</v>
      </c>
    </row>
    <row r="15" spans="1:13" x14ac:dyDescent="0.4">
      <c r="A15" t="s">
        <v>2839</v>
      </c>
      <c r="C15" t="str">
        <f t="shared" ref="C15:C44" si="1">IF(NOT(ISBLANK(B15)),_xlfn.TEXTJOIN("_",,A15:B15),A15)</f>
        <v>NAME</v>
      </c>
      <c r="E15">
        <f t="shared" si="0"/>
        <v>4</v>
      </c>
    </row>
    <row r="16" spans="1:13" x14ac:dyDescent="0.4">
      <c r="A16" t="s">
        <v>2838</v>
      </c>
      <c r="C16" t="str">
        <f t="shared" si="1"/>
        <v>SLOT</v>
      </c>
      <c r="E16">
        <f t="shared" si="0"/>
        <v>4</v>
      </c>
      <c r="G16" t="s">
        <v>1594</v>
      </c>
    </row>
    <row r="17" spans="1:7" x14ac:dyDescent="0.4">
      <c r="A17" t="s">
        <v>2837</v>
      </c>
      <c r="C17" t="str">
        <f t="shared" si="1"/>
        <v>CHAN</v>
      </c>
      <c r="E17">
        <f t="shared" si="0"/>
        <v>3</v>
      </c>
      <c r="G17" t="s">
        <v>1595</v>
      </c>
    </row>
    <row r="18" spans="1:7" x14ac:dyDescent="0.4">
      <c r="A18" t="s">
        <v>42</v>
      </c>
      <c r="C18" t="str">
        <f t="shared" si="1"/>
        <v>TAG</v>
      </c>
      <c r="E18">
        <f t="shared" si="0"/>
        <v>5</v>
      </c>
      <c r="G18" t="s">
        <v>1596</v>
      </c>
    </row>
    <row r="19" spans="1:7" x14ac:dyDescent="0.4">
      <c r="A19" t="s">
        <v>1711</v>
      </c>
      <c r="C19" t="str">
        <f t="shared" si="1"/>
        <v>DESC2</v>
      </c>
      <c r="E19">
        <f t="shared" si="0"/>
        <v>5</v>
      </c>
      <c r="G19" t="s">
        <v>1597</v>
      </c>
    </row>
    <row r="20" spans="1:7" x14ac:dyDescent="0.4">
      <c r="A20" t="s">
        <v>1712</v>
      </c>
      <c r="C20" t="str">
        <f t="shared" si="1"/>
        <v>DESC3</v>
      </c>
      <c r="E20">
        <f t="shared" si="0"/>
        <v>5</v>
      </c>
      <c r="G20" t="s">
        <v>1598</v>
      </c>
    </row>
    <row r="21" spans="1:7" x14ac:dyDescent="0.4">
      <c r="A21" t="s">
        <v>2836</v>
      </c>
      <c r="C21" t="str">
        <f t="shared" si="1"/>
        <v>DESC4</v>
      </c>
      <c r="E21">
        <f t="shared" si="0"/>
        <v>3</v>
      </c>
      <c r="G21" t="s">
        <v>1599</v>
      </c>
    </row>
    <row r="22" spans="1:7" x14ac:dyDescent="0.4">
      <c r="A22" t="s">
        <v>42</v>
      </c>
      <c r="C22" t="str">
        <f t="shared" si="1"/>
        <v>TAG</v>
      </c>
      <c r="D22">
        <v>0</v>
      </c>
      <c r="E22">
        <f t="shared" si="0"/>
        <v>3</v>
      </c>
      <c r="G22" t="s">
        <v>1600</v>
      </c>
    </row>
    <row r="23" spans="1:7" x14ac:dyDescent="0.4">
      <c r="A23" t="s">
        <v>2835</v>
      </c>
      <c r="C23" t="str">
        <f t="shared" si="1"/>
        <v>PNL</v>
      </c>
      <c r="E23">
        <f t="shared" si="0"/>
        <v>3</v>
      </c>
      <c r="G23" t="s">
        <v>1601</v>
      </c>
    </row>
    <row r="24" spans="1:7" x14ac:dyDescent="0.4">
      <c r="A24" t="s">
        <v>2834</v>
      </c>
      <c r="C24" t="str">
        <f t="shared" si="1"/>
        <v>MFG</v>
      </c>
      <c r="E24">
        <f t="shared" si="0"/>
        <v>4</v>
      </c>
      <c r="G24" t="s">
        <v>1602</v>
      </c>
    </row>
    <row r="25" spans="1:7" x14ac:dyDescent="0.4">
      <c r="A25" t="s">
        <v>2833</v>
      </c>
      <c r="C25" t="str">
        <f t="shared" si="1"/>
        <v>CATN</v>
      </c>
      <c r="E25">
        <f t="shared" si="0"/>
        <v>4</v>
      </c>
      <c r="G25" t="s">
        <v>1603</v>
      </c>
    </row>
    <row r="26" spans="1:7" x14ac:dyDescent="0.4">
      <c r="A26" t="s">
        <v>2832</v>
      </c>
      <c r="C26" t="str">
        <f t="shared" si="1"/>
        <v>CATD</v>
      </c>
      <c r="E26">
        <f t="shared" si="0"/>
        <v>3</v>
      </c>
      <c r="G26" t="s">
        <v>1604</v>
      </c>
    </row>
    <row r="27" spans="1:7" x14ac:dyDescent="0.4">
      <c r="A27" t="s">
        <v>1685</v>
      </c>
      <c r="C27" t="str">
        <f t="shared" si="1"/>
        <v>XIO</v>
      </c>
      <c r="D27">
        <v>0</v>
      </c>
      <c r="E27">
        <f t="shared" si="0"/>
        <v>6</v>
      </c>
      <c r="G27" t="s">
        <v>1605</v>
      </c>
    </row>
    <row r="28" spans="1:7" x14ac:dyDescent="0.4">
      <c r="A28" t="s">
        <v>1685</v>
      </c>
      <c r="B28" t="s">
        <v>2831</v>
      </c>
      <c r="C28" t="str">
        <f t="shared" si="1"/>
        <v>XIO_TI</v>
      </c>
      <c r="E28">
        <f t="shared" si="0"/>
        <v>6</v>
      </c>
      <c r="G28" t="s">
        <v>1606</v>
      </c>
    </row>
    <row r="29" spans="1:7" x14ac:dyDescent="0.4">
      <c r="A29" t="s">
        <v>1685</v>
      </c>
      <c r="B29" t="s">
        <v>2830</v>
      </c>
      <c r="C29" t="str">
        <f t="shared" si="1"/>
        <v>XIO_FI</v>
      </c>
      <c r="E29">
        <f t="shared" si="0"/>
        <v>6</v>
      </c>
      <c r="G29" t="s">
        <v>1607</v>
      </c>
    </row>
    <row r="30" spans="1:7" x14ac:dyDescent="0.4">
      <c r="A30" t="s">
        <v>1685</v>
      </c>
      <c r="B30" t="s">
        <v>2829</v>
      </c>
      <c r="C30" t="str">
        <f t="shared" si="1"/>
        <v>XIO_KI</v>
      </c>
      <c r="E30">
        <f t="shared" si="0"/>
        <v>3</v>
      </c>
      <c r="G30" t="s">
        <v>1608</v>
      </c>
    </row>
    <row r="31" spans="1:7" x14ac:dyDescent="0.4">
      <c r="A31" t="s">
        <v>2828</v>
      </c>
      <c r="C31" t="str">
        <f t="shared" si="1"/>
        <v>XDB</v>
      </c>
      <c r="E31">
        <f t="shared" si="0"/>
        <v>6</v>
      </c>
      <c r="G31" t="s">
        <v>1609</v>
      </c>
    </row>
    <row r="32" spans="1:7" x14ac:dyDescent="0.4">
      <c r="A32" t="s">
        <v>2828</v>
      </c>
      <c r="B32" t="s">
        <v>2831</v>
      </c>
      <c r="C32" t="str">
        <f t="shared" si="1"/>
        <v>XDB_TI</v>
      </c>
      <c r="E32">
        <f t="shared" si="0"/>
        <v>6</v>
      </c>
      <c r="G32" t="s">
        <v>1610</v>
      </c>
    </row>
    <row r="33" spans="1:7" x14ac:dyDescent="0.4">
      <c r="A33" t="s">
        <v>2828</v>
      </c>
      <c r="B33" t="s">
        <v>2830</v>
      </c>
      <c r="C33" t="str">
        <f t="shared" si="1"/>
        <v>XDB_FI</v>
      </c>
      <c r="E33">
        <f t="shared" si="0"/>
        <v>6</v>
      </c>
      <c r="G33" t="s">
        <v>1611</v>
      </c>
    </row>
    <row r="34" spans="1:7" x14ac:dyDescent="0.4">
      <c r="A34" t="s">
        <v>2828</v>
      </c>
      <c r="B34" t="s">
        <v>2829</v>
      </c>
      <c r="C34" t="str">
        <f t="shared" si="1"/>
        <v>XDB_KI</v>
      </c>
      <c r="E34">
        <f t="shared" si="0"/>
        <v>6</v>
      </c>
      <c r="G34" t="s">
        <v>1612</v>
      </c>
    </row>
    <row r="35" spans="1:7" x14ac:dyDescent="0.4">
      <c r="A35" t="s">
        <v>2828</v>
      </c>
      <c r="B35" t="s">
        <v>2827</v>
      </c>
      <c r="C35" t="str">
        <f t="shared" si="1"/>
        <v>XDB_QI</v>
      </c>
      <c r="E35">
        <f t="shared" si="0"/>
        <v>5</v>
      </c>
      <c r="G35" t="s">
        <v>1613</v>
      </c>
    </row>
    <row r="36" spans="1:7" x14ac:dyDescent="0.4">
      <c r="A36" t="s">
        <v>2826</v>
      </c>
      <c r="C36" t="str">
        <f t="shared" si="1"/>
        <v>24VDC</v>
      </c>
      <c r="E36">
        <f t="shared" si="0"/>
        <v>4</v>
      </c>
      <c r="G36" t="s">
        <v>1614</v>
      </c>
    </row>
    <row r="37" spans="1:7" x14ac:dyDescent="0.4">
      <c r="A37" t="s">
        <v>2825</v>
      </c>
      <c r="C37" t="str">
        <f t="shared" si="1"/>
        <v>0VDC</v>
      </c>
      <c r="E37">
        <f t="shared" si="0"/>
        <v>5</v>
      </c>
      <c r="G37" t="s">
        <v>1615</v>
      </c>
    </row>
    <row r="38" spans="1:7" x14ac:dyDescent="0.4">
      <c r="A38" t="s">
        <v>2824</v>
      </c>
      <c r="C38" t="str">
        <f t="shared" si="1"/>
        <v>24VAC</v>
      </c>
      <c r="E38">
        <f t="shared" si="0"/>
        <v>7</v>
      </c>
      <c r="G38" t="s">
        <v>1616</v>
      </c>
    </row>
    <row r="39" spans="1:7" x14ac:dyDescent="0.4">
      <c r="A39" t="s">
        <v>2824</v>
      </c>
      <c r="B39" t="s">
        <v>2768</v>
      </c>
      <c r="C39" t="str">
        <f t="shared" si="1"/>
        <v>24VAC_N</v>
      </c>
      <c r="E39">
        <f t="shared" si="0"/>
        <v>7</v>
      </c>
      <c r="G39" t="s">
        <v>1617</v>
      </c>
    </row>
    <row r="40" spans="1:7" x14ac:dyDescent="0.4">
      <c r="A40" t="s">
        <v>2820</v>
      </c>
      <c r="B40" t="s">
        <v>2823</v>
      </c>
      <c r="C40" t="str">
        <f t="shared" si="1"/>
        <v>230V_L1</v>
      </c>
      <c r="E40">
        <f t="shared" si="0"/>
        <v>7</v>
      </c>
      <c r="G40" t="s">
        <v>1618</v>
      </c>
    </row>
    <row r="41" spans="1:7" x14ac:dyDescent="0.4">
      <c r="A41" t="s">
        <v>2820</v>
      </c>
      <c r="B41" t="s">
        <v>2822</v>
      </c>
      <c r="C41" t="str">
        <f t="shared" si="1"/>
        <v>230V_L2</v>
      </c>
      <c r="E41">
        <f t="shared" si="0"/>
        <v>7</v>
      </c>
      <c r="G41" t="s">
        <v>1619</v>
      </c>
    </row>
    <row r="42" spans="1:7" x14ac:dyDescent="0.4">
      <c r="A42" t="s">
        <v>2820</v>
      </c>
      <c r="B42" t="s">
        <v>2821</v>
      </c>
      <c r="C42" t="str">
        <f t="shared" si="1"/>
        <v>230V_L3</v>
      </c>
      <c r="E42">
        <f t="shared" si="0"/>
        <v>6</v>
      </c>
      <c r="G42" t="s">
        <v>1620</v>
      </c>
    </row>
    <row r="43" spans="1:7" x14ac:dyDescent="0.4">
      <c r="A43" t="s">
        <v>2820</v>
      </c>
      <c r="B43" t="s">
        <v>2768</v>
      </c>
      <c r="C43" t="str">
        <f t="shared" si="1"/>
        <v>230V_N</v>
      </c>
      <c r="E43" t="e">
        <f>LEN(#REF!)</f>
        <v>#REF!</v>
      </c>
      <c r="G43" t="s">
        <v>1621</v>
      </c>
    </row>
    <row r="44" spans="1:7" x14ac:dyDescent="0.4">
      <c r="A44" t="s">
        <v>2816</v>
      </c>
      <c r="C44" t="str">
        <f t="shared" si="1"/>
        <v>TYPE</v>
      </c>
      <c r="E44">
        <f t="shared" ref="E44:E59" si="2">LEN(C44)</f>
        <v>4</v>
      </c>
      <c r="G44" t="s">
        <v>1622</v>
      </c>
    </row>
    <row r="45" spans="1:7" x14ac:dyDescent="0.4">
      <c r="E45">
        <f t="shared" si="2"/>
        <v>0</v>
      </c>
      <c r="G45" t="s">
        <v>1623</v>
      </c>
    </row>
    <row r="46" spans="1:7" x14ac:dyDescent="0.4">
      <c r="E46">
        <f t="shared" si="2"/>
        <v>0</v>
      </c>
      <c r="G46" t="s">
        <v>1624</v>
      </c>
    </row>
    <row r="47" spans="1:7" x14ac:dyDescent="0.4">
      <c r="A47" t="s">
        <v>2818</v>
      </c>
      <c r="B47" t="s">
        <v>2819</v>
      </c>
      <c r="C47" t="str">
        <f t="shared" ref="C47:C58" si="3">IF(NOT(ISBLANK(B47)),_xlfn.TEXTJOIN("_",,A47:B47),A47)</f>
        <v>DWG_PREFIX</v>
      </c>
      <c r="E47">
        <f t="shared" si="2"/>
        <v>10</v>
      </c>
      <c r="G47" t="s">
        <v>1625</v>
      </c>
    </row>
    <row r="48" spans="1:7" x14ac:dyDescent="0.4">
      <c r="A48" t="s">
        <v>2818</v>
      </c>
      <c r="B48" t="s">
        <v>2817</v>
      </c>
      <c r="C48" t="str">
        <f t="shared" si="3"/>
        <v>DWG_NUMBER</v>
      </c>
      <c r="E48">
        <f t="shared" si="2"/>
        <v>10</v>
      </c>
      <c r="G48" t="s">
        <v>1626</v>
      </c>
    </row>
    <row r="49" spans="1:7" x14ac:dyDescent="0.4">
      <c r="A49" t="s">
        <v>1594</v>
      </c>
      <c r="C49" t="str">
        <f t="shared" si="3"/>
        <v>DRAWING</v>
      </c>
      <c r="E49">
        <f t="shared" si="2"/>
        <v>7</v>
      </c>
      <c r="G49" t="s">
        <v>1627</v>
      </c>
    </row>
    <row r="50" spans="1:7" x14ac:dyDescent="0.4">
      <c r="A50" t="s">
        <v>1595</v>
      </c>
      <c r="C50" t="str">
        <f t="shared" si="3"/>
        <v>PROTOTYPE</v>
      </c>
      <c r="E50">
        <f t="shared" si="2"/>
        <v>9</v>
      </c>
      <c r="G50" t="s">
        <v>1628</v>
      </c>
    </row>
    <row r="51" spans="1:7" x14ac:dyDescent="0.4">
      <c r="A51" t="s">
        <v>2815</v>
      </c>
      <c r="B51" t="s">
        <v>2816</v>
      </c>
      <c r="C51" t="str">
        <f t="shared" si="3"/>
        <v>CABLE_TYPE</v>
      </c>
      <c r="E51">
        <f t="shared" si="2"/>
        <v>10</v>
      </c>
      <c r="G51" t="s">
        <v>1629</v>
      </c>
    </row>
    <row r="52" spans="1:7" x14ac:dyDescent="0.4">
      <c r="A52" t="s">
        <v>2815</v>
      </c>
      <c r="B52" t="s">
        <v>2814</v>
      </c>
      <c r="C52" t="str">
        <f t="shared" si="3"/>
        <v>CABLE_DESC</v>
      </c>
      <c r="E52">
        <f t="shared" si="2"/>
        <v>10</v>
      </c>
      <c r="G52" t="s">
        <v>1630</v>
      </c>
    </row>
    <row r="53" spans="1:7" x14ac:dyDescent="0.4">
      <c r="C53">
        <f t="shared" si="3"/>
        <v>0</v>
      </c>
      <c r="E53">
        <f t="shared" si="2"/>
        <v>1</v>
      </c>
      <c r="G53" t="s">
        <v>1631</v>
      </c>
    </row>
    <row r="54" spans="1:7" x14ac:dyDescent="0.4">
      <c r="C54">
        <f t="shared" si="3"/>
        <v>0</v>
      </c>
      <c r="E54">
        <f t="shared" si="2"/>
        <v>1</v>
      </c>
      <c r="G54" t="s">
        <v>1632</v>
      </c>
    </row>
    <row r="55" spans="1:7" x14ac:dyDescent="0.4">
      <c r="A55" t="s">
        <v>2813</v>
      </c>
      <c r="C55" t="str">
        <f t="shared" si="3"/>
        <v>SET_TO</v>
      </c>
      <c r="E55">
        <f t="shared" si="2"/>
        <v>6</v>
      </c>
      <c r="G55" t="s">
        <v>1633</v>
      </c>
    </row>
    <row r="56" spans="1:7" x14ac:dyDescent="0.4">
      <c r="A56" t="s">
        <v>2812</v>
      </c>
      <c r="C56" t="str">
        <f t="shared" si="3"/>
        <v>KW</v>
      </c>
      <c r="E56">
        <f t="shared" si="2"/>
        <v>2</v>
      </c>
      <c r="G56" t="s">
        <v>1634</v>
      </c>
    </row>
    <row r="57" spans="1:7" x14ac:dyDescent="0.4">
      <c r="A57" t="s">
        <v>2811</v>
      </c>
      <c r="C57" t="str">
        <f t="shared" si="3"/>
        <v>AMPS</v>
      </c>
      <c r="E57">
        <f t="shared" si="2"/>
        <v>4</v>
      </c>
      <c r="G57" t="s">
        <v>1635</v>
      </c>
    </row>
    <row r="58" spans="1:7" x14ac:dyDescent="0.4">
      <c r="A58" t="s">
        <v>2810</v>
      </c>
      <c r="C58" t="str">
        <f t="shared" si="3"/>
        <v>VOLTS</v>
      </c>
      <c r="E58">
        <f t="shared" si="2"/>
        <v>5</v>
      </c>
      <c r="G58" t="s">
        <v>1636</v>
      </c>
    </row>
    <row r="59" spans="1:7" x14ac:dyDescent="0.4">
      <c r="E59">
        <f t="shared" si="2"/>
        <v>0</v>
      </c>
      <c r="G59" t="s">
        <v>1637</v>
      </c>
    </row>
    <row r="60" spans="1:7" x14ac:dyDescent="0.4">
      <c r="G60" t="s">
        <v>1638</v>
      </c>
    </row>
    <row r="61" spans="1:7" x14ac:dyDescent="0.4">
      <c r="A61" s="287" t="s">
        <v>2809</v>
      </c>
      <c r="B61" s="287"/>
      <c r="C61" s="287"/>
      <c r="D61" s="287"/>
      <c r="G61" t="s">
        <v>1639</v>
      </c>
    </row>
    <row r="62" spans="1:7" x14ac:dyDescent="0.4">
      <c r="A62" t="s">
        <v>2793</v>
      </c>
      <c r="B62" t="s">
        <v>2808</v>
      </c>
      <c r="C62" t="s">
        <v>2779</v>
      </c>
      <c r="D62" t="s">
        <v>2807</v>
      </c>
      <c r="E62" t="s">
        <v>1150</v>
      </c>
      <c r="G62" t="s">
        <v>1680</v>
      </c>
    </row>
    <row r="63" spans="1:7" x14ac:dyDescent="0.4">
      <c r="A63" t="s">
        <v>2806</v>
      </c>
      <c r="B63" t="s">
        <v>2801</v>
      </c>
      <c r="C63">
        <v>1</v>
      </c>
      <c r="D63">
        <v>1.5</v>
      </c>
      <c r="E63" t="s">
        <v>2767</v>
      </c>
      <c r="G63" t="s">
        <v>1640</v>
      </c>
    </row>
    <row r="64" spans="1:7" x14ac:dyDescent="0.4">
      <c r="A64" t="s">
        <v>2805</v>
      </c>
      <c r="B64" t="s">
        <v>2800</v>
      </c>
      <c r="C64">
        <v>36</v>
      </c>
      <c r="E64" t="s">
        <v>2804</v>
      </c>
      <c r="G64" t="s">
        <v>1641</v>
      </c>
    </row>
    <row r="65" spans="1:7" x14ac:dyDescent="0.4">
      <c r="E65" t="s">
        <v>2803</v>
      </c>
      <c r="G65" t="s">
        <v>1642</v>
      </c>
    </row>
    <row r="66" spans="1:7" x14ac:dyDescent="0.4">
      <c r="E66" t="s">
        <v>2802</v>
      </c>
      <c r="G66" t="s">
        <v>1643</v>
      </c>
    </row>
    <row r="67" spans="1:7" x14ac:dyDescent="0.4">
      <c r="G67" t="s">
        <v>1644</v>
      </c>
    </row>
    <row r="68" spans="1:7" x14ac:dyDescent="0.4">
      <c r="G68" t="s">
        <v>1645</v>
      </c>
    </row>
    <row r="69" spans="1:7" x14ac:dyDescent="0.4">
      <c r="G69" t="s">
        <v>1646</v>
      </c>
    </row>
    <row r="70" spans="1:7" x14ac:dyDescent="0.4">
      <c r="G70" t="s">
        <v>1647</v>
      </c>
    </row>
    <row r="71" spans="1:7" x14ac:dyDescent="0.4">
      <c r="A71" t="s">
        <v>2801</v>
      </c>
      <c r="B71" t="s">
        <v>2786</v>
      </c>
      <c r="G71" t="s">
        <v>1648</v>
      </c>
    </row>
    <row r="72" spans="1:7" x14ac:dyDescent="0.4">
      <c r="A72" t="s">
        <v>2800</v>
      </c>
      <c r="B72" t="s">
        <v>83</v>
      </c>
      <c r="G72" t="s">
        <v>1649</v>
      </c>
    </row>
    <row r="73" spans="1:7" x14ac:dyDescent="0.4">
      <c r="A73" t="s">
        <v>2799</v>
      </c>
      <c r="B73" t="s">
        <v>2798</v>
      </c>
      <c r="G73" t="s">
        <v>1650</v>
      </c>
    </row>
    <row r="74" spans="1:7" x14ac:dyDescent="0.4">
      <c r="A74" t="s">
        <v>2797</v>
      </c>
      <c r="B74" t="s">
        <v>2758</v>
      </c>
      <c r="G74" t="s">
        <v>1651</v>
      </c>
    </row>
    <row r="75" spans="1:7" x14ac:dyDescent="0.4">
      <c r="A75" t="s">
        <v>2796</v>
      </c>
      <c r="B75" t="s">
        <v>2764</v>
      </c>
      <c r="G75" t="s">
        <v>1652</v>
      </c>
    </row>
    <row r="76" spans="1:7" x14ac:dyDescent="0.4">
      <c r="A76" t="s">
        <v>2795</v>
      </c>
      <c r="B76" t="s">
        <v>2762</v>
      </c>
      <c r="G76" t="s">
        <v>1653</v>
      </c>
    </row>
    <row r="77" spans="1:7" x14ac:dyDescent="0.4">
      <c r="G77" t="s">
        <v>1654</v>
      </c>
    </row>
    <row r="78" spans="1:7" x14ac:dyDescent="0.4">
      <c r="A78" s="283" t="s">
        <v>2794</v>
      </c>
      <c r="B78" s="283" t="s">
        <v>1684</v>
      </c>
      <c r="G78" t="s">
        <v>1655</v>
      </c>
    </row>
    <row r="79" spans="1:7" x14ac:dyDescent="0.4">
      <c r="G79" t="s">
        <v>1656</v>
      </c>
    </row>
    <row r="80" spans="1:7" x14ac:dyDescent="0.4">
      <c r="A80" s="285" t="s">
        <v>2793</v>
      </c>
      <c r="B80" t="s">
        <v>2756</v>
      </c>
      <c r="C80" t="s">
        <v>43</v>
      </c>
      <c r="D80" t="s">
        <v>2367</v>
      </c>
      <c r="G80" t="s">
        <v>1657</v>
      </c>
    </row>
    <row r="81" spans="1:7" x14ac:dyDescent="0.4">
      <c r="A81" s="285">
        <v>0</v>
      </c>
      <c r="B81" t="s">
        <v>2792</v>
      </c>
      <c r="C81" t="s">
        <v>2791</v>
      </c>
      <c r="G81" t="s">
        <v>1658</v>
      </c>
    </row>
    <row r="82" spans="1:7" x14ac:dyDescent="0.4">
      <c r="A82" s="285">
        <v>1</v>
      </c>
      <c r="B82" t="s">
        <v>2790</v>
      </c>
      <c r="C82" t="s">
        <v>2782</v>
      </c>
      <c r="G82" t="s">
        <v>1659</v>
      </c>
    </row>
    <row r="83" spans="1:7" x14ac:dyDescent="0.4">
      <c r="A83" s="285">
        <v>2</v>
      </c>
      <c r="B83" t="s">
        <v>2789</v>
      </c>
      <c r="C83" t="s">
        <v>2788</v>
      </c>
      <c r="G83" t="s">
        <v>1660</v>
      </c>
    </row>
    <row r="84" spans="1:7" x14ac:dyDescent="0.4">
      <c r="A84" s="285"/>
      <c r="G84" t="s">
        <v>1661</v>
      </c>
    </row>
    <row r="85" spans="1:7" x14ac:dyDescent="0.4">
      <c r="A85" s="285" t="s">
        <v>2787</v>
      </c>
      <c r="B85" t="s">
        <v>2756</v>
      </c>
      <c r="C85" t="s">
        <v>43</v>
      </c>
      <c r="D85" t="s">
        <v>2367</v>
      </c>
      <c r="G85" t="s">
        <v>1662</v>
      </c>
    </row>
    <row r="86" spans="1:7" x14ac:dyDescent="0.4">
      <c r="A86" s="285" t="s">
        <v>2786</v>
      </c>
      <c r="B86" t="s">
        <v>2785</v>
      </c>
      <c r="C86" t="s">
        <v>2784</v>
      </c>
      <c r="G86" t="s">
        <v>1663</v>
      </c>
    </row>
    <row r="87" spans="1:7" x14ac:dyDescent="0.4">
      <c r="A87" s="285" t="s">
        <v>83</v>
      </c>
      <c r="B87" t="s">
        <v>2783</v>
      </c>
      <c r="C87" t="s">
        <v>2782</v>
      </c>
      <c r="G87" t="s">
        <v>1664</v>
      </c>
    </row>
    <row r="88" spans="1:7" x14ac:dyDescent="0.4">
      <c r="A88" s="285" t="s">
        <v>2781</v>
      </c>
      <c r="C88" t="s">
        <v>2780</v>
      </c>
      <c r="G88" t="s">
        <v>1665</v>
      </c>
    </row>
    <row r="89" spans="1:7" x14ac:dyDescent="0.4">
      <c r="G89" t="s">
        <v>1666</v>
      </c>
    </row>
    <row r="90" spans="1:7" x14ac:dyDescent="0.4">
      <c r="G90" t="s">
        <v>1667</v>
      </c>
    </row>
    <row r="91" spans="1:7" x14ac:dyDescent="0.4">
      <c r="A91" s="285" t="s">
        <v>2779</v>
      </c>
      <c r="B91" t="s">
        <v>2756</v>
      </c>
      <c r="C91" t="s">
        <v>43</v>
      </c>
      <c r="D91" t="s">
        <v>2367</v>
      </c>
      <c r="G91" t="s">
        <v>1668</v>
      </c>
    </row>
    <row r="92" spans="1:7" x14ac:dyDescent="0.4">
      <c r="A92" s="285" t="s">
        <v>2778</v>
      </c>
      <c r="C92" t="s">
        <v>2777</v>
      </c>
      <c r="G92" t="s">
        <v>1669</v>
      </c>
    </row>
    <row r="93" spans="1:7" x14ac:dyDescent="0.4">
      <c r="A93" s="285" t="s">
        <v>2776</v>
      </c>
      <c r="C93" t="s">
        <v>2775</v>
      </c>
      <c r="G93" t="s">
        <v>1670</v>
      </c>
    </row>
    <row r="94" spans="1:7" x14ac:dyDescent="0.4">
      <c r="A94" s="286" t="s">
        <v>2774</v>
      </c>
      <c r="C94" t="s">
        <v>2773</v>
      </c>
      <c r="G94" t="s">
        <v>1671</v>
      </c>
    </row>
    <row r="95" spans="1:7" x14ac:dyDescent="0.4">
      <c r="G95" t="s">
        <v>1672</v>
      </c>
    </row>
    <row r="96" spans="1:7" x14ac:dyDescent="0.4">
      <c r="A96" s="285" t="s">
        <v>2772</v>
      </c>
      <c r="B96" t="s">
        <v>2756</v>
      </c>
      <c r="C96" t="s">
        <v>43</v>
      </c>
      <c r="D96" t="s">
        <v>2367</v>
      </c>
      <c r="G96" t="s">
        <v>1673</v>
      </c>
    </row>
    <row r="97" spans="1:7" ht="30" x14ac:dyDescent="0.4">
      <c r="A97" s="285" t="s">
        <v>2771</v>
      </c>
      <c r="C97" t="s">
        <v>2770</v>
      </c>
      <c r="D97" s="284" t="s">
        <v>2769</v>
      </c>
      <c r="G97" t="s">
        <v>1674</v>
      </c>
    </row>
    <row r="98" spans="1:7" x14ac:dyDescent="0.4">
      <c r="A98" s="285" t="s">
        <v>2768</v>
      </c>
      <c r="C98" t="s">
        <v>2767</v>
      </c>
      <c r="D98" s="284"/>
      <c r="G98" t="s">
        <v>1675</v>
      </c>
    </row>
    <row r="99" spans="1:7" x14ac:dyDescent="0.4">
      <c r="A99" s="286" t="s">
        <v>2766</v>
      </c>
      <c r="C99" t="s">
        <v>2765</v>
      </c>
      <c r="D99" s="284"/>
      <c r="G99" t="s">
        <v>1676</v>
      </c>
    </row>
    <row r="100" spans="1:7" x14ac:dyDescent="0.4">
      <c r="A100" s="285" t="s">
        <v>2764</v>
      </c>
      <c r="C100" t="s">
        <v>2763</v>
      </c>
      <c r="D100" s="284"/>
      <c r="G100" t="s">
        <v>1677</v>
      </c>
    </row>
    <row r="101" spans="1:7" x14ac:dyDescent="0.4">
      <c r="A101" s="285" t="s">
        <v>2762</v>
      </c>
      <c r="C101" t="s">
        <v>2761</v>
      </c>
      <c r="D101" s="284"/>
      <c r="G101" t="s">
        <v>1678</v>
      </c>
    </row>
    <row r="102" spans="1:7" x14ac:dyDescent="0.4">
      <c r="A102" s="285" t="s">
        <v>2760</v>
      </c>
      <c r="C102" t="s">
        <v>2759</v>
      </c>
      <c r="D102" s="284"/>
      <c r="G102" t="s">
        <v>1679</v>
      </c>
    </row>
    <row r="103" spans="1:7" x14ac:dyDescent="0.4">
      <c r="A103" s="285" t="s">
        <v>2758</v>
      </c>
      <c r="C103" t="s">
        <v>2757</v>
      </c>
      <c r="D103" s="284"/>
    </row>
    <row r="104" spans="1:7" x14ac:dyDescent="0.4">
      <c r="B104" s="283" t="s">
        <v>2756</v>
      </c>
      <c r="C104" s="283"/>
      <c r="D104" s="283"/>
    </row>
    <row r="105" spans="1:7" x14ac:dyDescent="0.4">
      <c r="B105" t="s">
        <v>2755</v>
      </c>
      <c r="C105" t="s">
        <v>2754</v>
      </c>
    </row>
    <row r="106" spans="1:7" x14ac:dyDescent="0.4">
      <c r="B106" t="s">
        <v>2753</v>
      </c>
      <c r="C106" t="s">
        <v>2752</v>
      </c>
    </row>
  </sheetData>
  <conditionalFormatting sqref="C47:C58 C15:C44">
    <cfRule type="expression" dxfId="4" priority="3">
      <formula>LEN($C15)&gt;10</formula>
    </cfRule>
  </conditionalFormatting>
  <conditionalFormatting sqref="C14">
    <cfRule type="expression" dxfId="3" priority="2">
      <formula>LEN($C14)&gt;10</formula>
    </cfRule>
  </conditionalFormatting>
  <conditionalFormatting sqref="M3">
    <cfRule type="expression" dxfId="2"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DD39-FC80-43FE-A9A9-BEE40828E837}">
  <dimension ref="A1:F423"/>
  <sheetViews>
    <sheetView workbookViewId="0">
      <selection activeCell="F30" sqref="F1:F30"/>
    </sheetView>
    <sheetView workbookViewId="1"/>
  </sheetViews>
  <sheetFormatPr defaultRowHeight="15" x14ac:dyDescent="0.4"/>
  <sheetData>
    <row r="1" spans="1:6" x14ac:dyDescent="0.4">
      <c r="A1" t="str" cm="1">
        <f t="array" ref="A1:A423">_xlfn.UNIQUE(_INSTRUMENT_TAGS[INITIAL_TAG1])</f>
        <v>BB1IL001</v>
      </c>
      <c r="F1" t="str" cm="1">
        <f t="array" ref="F1:F30">_xlfn.UNIQUE(MSIO[Typical])</f>
        <v>FRQ_DIR</v>
      </c>
    </row>
    <row r="2" spans="1:6" x14ac:dyDescent="0.4">
      <c r="A2" t="str">
        <v>BB1IJ002</v>
      </c>
      <c r="F2" t="str">
        <v>DOL_DIRH</v>
      </c>
    </row>
    <row r="3" spans="1:6" x14ac:dyDescent="0.4">
      <c r="A3" t="str">
        <v>BB1IJ001</v>
      </c>
      <c r="F3" t="str">
        <v>CHEMICAL_PUMP</v>
      </c>
    </row>
    <row r="4" spans="1:6" x14ac:dyDescent="0.4">
      <c r="A4" t="str">
        <v>BB1IJ004</v>
      </c>
      <c r="F4" t="str">
        <v>MEAS_BIN</v>
      </c>
    </row>
    <row r="5" spans="1:6" x14ac:dyDescent="0.4">
      <c r="A5" t="str">
        <v>BB1EM405</v>
      </c>
      <c r="F5" t="str">
        <v>MEAS_ANA</v>
      </c>
    </row>
    <row r="6" spans="1:6" x14ac:dyDescent="0.4">
      <c r="A6" t="str">
        <v>BB1GS401</v>
      </c>
      <c r="F6" t="str">
        <v>CONT_VLV</v>
      </c>
    </row>
    <row r="7" spans="1:6" x14ac:dyDescent="0.4">
      <c r="A7" t="str">
        <v>BB1EM406</v>
      </c>
      <c r="F7" t="str">
        <v>MTR_VLV</v>
      </c>
    </row>
    <row r="8" spans="1:6" x14ac:dyDescent="0.4">
      <c r="A8" t="str">
        <v>BB1GS412</v>
      </c>
      <c r="F8" t="str">
        <v>BIN_VLV</v>
      </c>
    </row>
    <row r="9" spans="1:6" x14ac:dyDescent="0.4">
      <c r="A9" t="str">
        <v>BB1EM407</v>
      </c>
      <c r="F9" t="str">
        <v>MEAS_ANA_SRS</v>
      </c>
    </row>
    <row r="10" spans="1:6" x14ac:dyDescent="0.4">
      <c r="A10" t="str">
        <v>BB1GS413</v>
      </c>
      <c r="F10" t="str">
        <v>MEAS_BIN_SRS</v>
      </c>
    </row>
    <row r="11" spans="1:6" x14ac:dyDescent="0.4">
      <c r="A11" t="str">
        <v>BB1SV410</v>
      </c>
      <c r="F11" t="str">
        <v>DOL_REV_BUS</v>
      </c>
    </row>
    <row r="12" spans="1:6" x14ac:dyDescent="0.4">
      <c r="A12" t="str">
        <v>BB1IV004</v>
      </c>
      <c r="F12" t="str">
        <v>ALM_HORN</v>
      </c>
    </row>
    <row r="13" spans="1:6" x14ac:dyDescent="0.4">
      <c r="A13" t="str">
        <v>BB1SV001</v>
      </c>
      <c r="F13" t="str">
        <v>FAN_SRS_DO</v>
      </c>
    </row>
    <row r="14" spans="1:6" x14ac:dyDescent="0.4">
      <c r="A14" t="str">
        <v>BB1SV400</v>
      </c>
      <c r="F14">
        <v>0</v>
      </c>
    </row>
    <row r="15" spans="1:6" x14ac:dyDescent="0.4">
      <c r="A15" t="str">
        <v>BB1SV406</v>
      </c>
      <c r="F15" t="str">
        <v>PUSH_FEED</v>
      </c>
    </row>
    <row r="16" spans="1:6" x14ac:dyDescent="0.4">
      <c r="A16" t="str">
        <v>BB1SV950</v>
      </c>
      <c r="F16" t="str">
        <v>FRQ_DIRH</v>
      </c>
    </row>
    <row r="17" spans="1:6" x14ac:dyDescent="0.4">
      <c r="A17" t="str">
        <v>BB1SV951</v>
      </c>
      <c r="F17" t="str">
        <v>DOL_REVH_BUS</v>
      </c>
    </row>
    <row r="18" spans="1:6" x14ac:dyDescent="0.4">
      <c r="A18" t="str">
        <v>BB1CV405</v>
      </c>
      <c r="F18" t="str">
        <v>FRQ_REVH</v>
      </c>
    </row>
    <row r="19" spans="1:6" x14ac:dyDescent="0.4">
      <c r="A19" t="str">
        <v>BB1CV406</v>
      </c>
      <c r="F19" t="str">
        <v>DOL_DIRH_BUS</v>
      </c>
    </row>
    <row r="20" spans="1:6" x14ac:dyDescent="0.4">
      <c r="A20" t="str">
        <v>BB1CV412</v>
      </c>
      <c r="F20" t="str">
        <v>DOL_DIR_BUS</v>
      </c>
    </row>
    <row r="21" spans="1:6" x14ac:dyDescent="0.4">
      <c r="A21" t="str">
        <v>BB1CV414</v>
      </c>
      <c r="F21" t="str">
        <v>MCCB_1ph</v>
      </c>
    </row>
    <row r="22" spans="1:6" x14ac:dyDescent="0.4">
      <c r="A22" t="str">
        <v>BB1SV405</v>
      </c>
      <c r="F22" t="str">
        <v>DOL_DIR</v>
      </c>
    </row>
    <row r="23" spans="1:6" x14ac:dyDescent="0.4">
      <c r="A23" t="str">
        <v>BB1SV401</v>
      </c>
      <c r="F23" t="str">
        <v>RCBO_3ph_CTRL</v>
      </c>
    </row>
    <row r="24" spans="1:6" x14ac:dyDescent="0.4">
      <c r="A24" t="str">
        <v>BB1SV402</v>
      </c>
      <c r="F24" t="str">
        <v>OESA_3ph</v>
      </c>
    </row>
    <row r="25" spans="1:6" x14ac:dyDescent="0.4">
      <c r="A25" t="str">
        <v>BB1CV413</v>
      </c>
      <c r="F25" t="str">
        <v>ESP_DI_DO</v>
      </c>
    </row>
    <row r="26" spans="1:6" x14ac:dyDescent="0.4">
      <c r="A26" t="str">
        <v>BB1BU500</v>
      </c>
      <c r="F26" t="str">
        <v>DOL_REVH</v>
      </c>
    </row>
    <row r="27" spans="1:6" x14ac:dyDescent="0.4">
      <c r="A27" t="str">
        <v>BB1PU800</v>
      </c>
      <c r="F27" t="str">
        <v>BIN_VLV_2DO</v>
      </c>
    </row>
    <row r="28" spans="1:6" x14ac:dyDescent="0.4">
      <c r="A28" t="str">
        <v>BB1PU801</v>
      </c>
      <c r="F28" t="str">
        <v>BURNER</v>
      </c>
    </row>
    <row r="29" spans="1:6" x14ac:dyDescent="0.4">
      <c r="A29" t="str">
        <v>BB1EM402</v>
      </c>
      <c r="F29" t="str">
        <v>COMPR</v>
      </c>
    </row>
    <row r="30" spans="1:6" x14ac:dyDescent="0.4">
      <c r="A30" t="str">
        <v>BB1EM403</v>
      </c>
      <c r="F30" t="str">
        <v>BELIMO_VLV</v>
      </c>
    </row>
    <row r="31" spans="1:6" x14ac:dyDescent="0.4">
      <c r="A31" t="str">
        <v>BB1CV200</v>
      </c>
    </row>
    <row r="32" spans="1:6" x14ac:dyDescent="0.4">
      <c r="A32" t="str">
        <v>BB1CV001</v>
      </c>
    </row>
    <row r="33" spans="1:1" x14ac:dyDescent="0.4">
      <c r="A33" t="str">
        <v>BB1CV002</v>
      </c>
    </row>
    <row r="34" spans="1:1" x14ac:dyDescent="0.4">
      <c r="A34" t="str">
        <v>BB1DM300</v>
      </c>
    </row>
    <row r="35" spans="1:1" x14ac:dyDescent="0.4">
      <c r="A35" t="str">
        <v>BB1DM400</v>
      </c>
    </row>
    <row r="36" spans="1:1" x14ac:dyDescent="0.4">
      <c r="A36" t="str">
        <v>BB1DM550</v>
      </c>
    </row>
    <row r="37" spans="1:1" x14ac:dyDescent="0.4">
      <c r="A37" t="str">
        <v>BB1DM301</v>
      </c>
    </row>
    <row r="38" spans="1:1" x14ac:dyDescent="0.4">
      <c r="A38" t="str">
        <v>BB1DM302</v>
      </c>
    </row>
    <row r="39" spans="1:1" x14ac:dyDescent="0.4">
      <c r="A39" t="str">
        <v>BB1DM304</v>
      </c>
    </row>
    <row r="40" spans="1:1" x14ac:dyDescent="0.4">
      <c r="A40" t="str">
        <v>BB1DM303</v>
      </c>
    </row>
    <row r="41" spans="1:1" x14ac:dyDescent="0.4">
      <c r="A41" t="str">
        <v>BB1CV004</v>
      </c>
    </row>
    <row r="42" spans="1:1" x14ac:dyDescent="0.4">
      <c r="A42" t="str">
        <v>BB1CV402</v>
      </c>
    </row>
    <row r="43" spans="1:1" x14ac:dyDescent="0.4">
      <c r="A43" t="str">
        <v>BB1CV403</v>
      </c>
    </row>
    <row r="44" spans="1:1" x14ac:dyDescent="0.4">
      <c r="A44" t="str">
        <v>BB1PT200</v>
      </c>
    </row>
    <row r="45" spans="1:1" x14ac:dyDescent="0.4">
      <c r="A45" t="str">
        <v>BB1LT001</v>
      </c>
    </row>
    <row r="46" spans="1:1" x14ac:dyDescent="0.4">
      <c r="A46" t="str">
        <v>BB1LT002</v>
      </c>
    </row>
    <row r="47" spans="1:1" x14ac:dyDescent="0.4">
      <c r="A47" t="str">
        <v>BB1PT005</v>
      </c>
    </row>
    <row r="48" spans="1:1" x14ac:dyDescent="0.4">
      <c r="A48" t="str">
        <v>BB1FT001</v>
      </c>
    </row>
    <row r="49" spans="1:1" x14ac:dyDescent="0.4">
      <c r="A49" t="str">
        <v>BB1TT001</v>
      </c>
    </row>
    <row r="50" spans="1:1" x14ac:dyDescent="0.4">
      <c r="A50" t="str">
        <v>BB1TT002</v>
      </c>
    </row>
    <row r="51" spans="1:1" x14ac:dyDescent="0.4">
      <c r="A51" t="str">
        <v>BB1PT004</v>
      </c>
    </row>
    <row r="52" spans="1:1" x14ac:dyDescent="0.4">
      <c r="A52" t="str">
        <v>BB1PT002</v>
      </c>
    </row>
    <row r="53" spans="1:1" x14ac:dyDescent="0.4">
      <c r="A53" t="str">
        <v>BB1PT006</v>
      </c>
    </row>
    <row r="54" spans="1:1" x14ac:dyDescent="0.4">
      <c r="A54" t="str">
        <v>BB1PT007</v>
      </c>
    </row>
    <row r="55" spans="1:1" x14ac:dyDescent="0.4">
      <c r="A55" t="str">
        <v>BB1TT005</v>
      </c>
    </row>
    <row r="56" spans="1:1" x14ac:dyDescent="0.4">
      <c r="A56" t="str">
        <v>BB1PT001</v>
      </c>
    </row>
    <row r="57" spans="1:1" x14ac:dyDescent="0.4">
      <c r="A57" t="str">
        <v>BB1TT004</v>
      </c>
    </row>
    <row r="58" spans="1:1" x14ac:dyDescent="0.4">
      <c r="A58" t="str">
        <v>BB1TT003</v>
      </c>
    </row>
    <row r="59" spans="1:1" x14ac:dyDescent="0.4">
      <c r="A59" t="str">
        <v>BB1TT008</v>
      </c>
    </row>
    <row r="60" spans="1:1" x14ac:dyDescent="0.4">
      <c r="A60" t="str">
        <v>BB1FT200</v>
      </c>
    </row>
    <row r="61" spans="1:1" x14ac:dyDescent="0.4">
      <c r="A61" t="str">
        <v>BB1TT009</v>
      </c>
    </row>
    <row r="62" spans="1:1" x14ac:dyDescent="0.4">
      <c r="A62" t="str">
        <v>BB1TT200</v>
      </c>
    </row>
    <row r="63" spans="1:1" x14ac:dyDescent="0.4">
      <c r="A63" t="str">
        <v>BB1FT202</v>
      </c>
    </row>
    <row r="64" spans="1:1" x14ac:dyDescent="0.4">
      <c r="A64" t="str">
        <v>BB1FT201</v>
      </c>
    </row>
    <row r="65" spans="1:1" x14ac:dyDescent="0.4">
      <c r="A65" t="str">
        <v>BB1TT201</v>
      </c>
    </row>
    <row r="66" spans="1:1" x14ac:dyDescent="0.4">
      <c r="A66" t="str">
        <v>&lt;001&gt;</v>
      </c>
    </row>
    <row r="67" spans="1:1" x14ac:dyDescent="0.4">
      <c r="A67" t="str">
        <v>&lt;002&gt;</v>
      </c>
    </row>
    <row r="68" spans="1:1" x14ac:dyDescent="0.4">
      <c r="A68" t="str">
        <v>BB1TT006</v>
      </c>
    </row>
    <row r="69" spans="1:1" x14ac:dyDescent="0.4">
      <c r="A69" t="str">
        <v>BB1TT202</v>
      </c>
    </row>
    <row r="70" spans="1:1" x14ac:dyDescent="0.4">
      <c r="A70" t="str">
        <v>BB1PT207</v>
      </c>
    </row>
    <row r="71" spans="1:1" x14ac:dyDescent="0.4">
      <c r="A71" t="str">
        <v>BB1TT007</v>
      </c>
    </row>
    <row r="72" spans="1:1" x14ac:dyDescent="0.4">
      <c r="A72" t="str">
        <v>BB1TT203</v>
      </c>
    </row>
    <row r="73" spans="1:1" x14ac:dyDescent="0.4">
      <c r="A73" t="str">
        <v>BB1PT204</v>
      </c>
    </row>
    <row r="74" spans="1:1" x14ac:dyDescent="0.4">
      <c r="A74" t="str">
        <v>BB1LT004</v>
      </c>
    </row>
    <row r="75" spans="1:1" x14ac:dyDescent="0.4">
      <c r="A75" t="str">
        <v>BB1PT208</v>
      </c>
    </row>
    <row r="76" spans="1:1" x14ac:dyDescent="0.4">
      <c r="A76" t="str">
        <v>BB1FT203</v>
      </c>
    </row>
    <row r="77" spans="1:1" x14ac:dyDescent="0.4">
      <c r="A77" t="str">
        <v>&lt;003&gt;</v>
      </c>
    </row>
    <row r="78" spans="1:1" x14ac:dyDescent="0.4">
      <c r="A78" t="str">
        <v>BB1LT003</v>
      </c>
    </row>
    <row r="79" spans="1:1" x14ac:dyDescent="0.4">
      <c r="A79" t="str">
        <v>BB1QT002</v>
      </c>
    </row>
    <row r="80" spans="1:1" x14ac:dyDescent="0.4">
      <c r="A80" t="str">
        <v>BB1QT006</v>
      </c>
    </row>
    <row r="81" spans="1:1" x14ac:dyDescent="0.4">
      <c r="A81" t="str">
        <v>BB1QT005</v>
      </c>
    </row>
    <row r="82" spans="1:1" x14ac:dyDescent="0.4">
      <c r="A82" t="str">
        <v>BB1QT003</v>
      </c>
    </row>
    <row r="83" spans="1:1" x14ac:dyDescent="0.4">
      <c r="A83" t="str">
        <v>BB1QT007</v>
      </c>
    </row>
    <row r="84" spans="1:1" x14ac:dyDescent="0.4">
      <c r="A84" t="str">
        <v>BB1QT001</v>
      </c>
    </row>
    <row r="85" spans="1:1" x14ac:dyDescent="0.4">
      <c r="A85" t="str">
        <v>BB1QT004</v>
      </c>
    </row>
    <row r="86" spans="1:1" x14ac:dyDescent="0.4">
      <c r="A86" t="str">
        <v>BB1PT410</v>
      </c>
    </row>
    <row r="87" spans="1:1" x14ac:dyDescent="0.4">
      <c r="A87" t="str">
        <v>BB1TT551</v>
      </c>
    </row>
    <row r="88" spans="1:1" x14ac:dyDescent="0.4">
      <c r="A88" t="str">
        <v>BB1TT400</v>
      </c>
    </row>
    <row r="89" spans="1:1" x14ac:dyDescent="0.4">
      <c r="A89" t="str">
        <v>BB1PT403</v>
      </c>
    </row>
    <row r="90" spans="1:1" x14ac:dyDescent="0.4">
      <c r="A90" t="str">
        <v>BB1PT550</v>
      </c>
    </row>
    <row r="91" spans="1:1" x14ac:dyDescent="0.4">
      <c r="A91" t="str">
        <v>BB1TT012</v>
      </c>
    </row>
    <row r="92" spans="1:1" x14ac:dyDescent="0.4">
      <c r="A92" t="str">
        <v>BB1TT550</v>
      </c>
    </row>
    <row r="93" spans="1:1" x14ac:dyDescent="0.4">
      <c r="A93" t="str">
        <v>BB1TT412</v>
      </c>
    </row>
    <row r="94" spans="1:1" x14ac:dyDescent="0.4">
      <c r="A94" t="str">
        <v>BB1TT411</v>
      </c>
    </row>
    <row r="95" spans="1:1" x14ac:dyDescent="0.4">
      <c r="A95" t="str">
        <v>BB1QT552</v>
      </c>
    </row>
    <row r="96" spans="1:1" x14ac:dyDescent="0.4">
      <c r="A96" t="str">
        <v>BB1TT405</v>
      </c>
    </row>
    <row r="97" spans="1:1" x14ac:dyDescent="0.4">
      <c r="A97" t="str">
        <v>BB1TT415</v>
      </c>
    </row>
    <row r="98" spans="1:1" x14ac:dyDescent="0.4">
      <c r="A98" t="str">
        <v>BB1TT416</v>
      </c>
    </row>
    <row r="99" spans="1:1" x14ac:dyDescent="0.4">
      <c r="A99" t="str">
        <v>BB1TT410</v>
      </c>
    </row>
    <row r="100" spans="1:1" x14ac:dyDescent="0.4">
      <c r="A100" t="str">
        <v>BB1TT116</v>
      </c>
    </row>
    <row r="101" spans="1:1" x14ac:dyDescent="0.4">
      <c r="A101" t="str">
        <v>BB1TT308</v>
      </c>
    </row>
    <row r="102" spans="1:1" x14ac:dyDescent="0.4">
      <c r="A102" t="str">
        <v>BB1QT553</v>
      </c>
    </row>
    <row r="103" spans="1:1" x14ac:dyDescent="0.4">
      <c r="A103" t="str">
        <v>BB1TT408</v>
      </c>
    </row>
    <row r="104" spans="1:1" x14ac:dyDescent="0.4">
      <c r="A104" t="str">
        <v>BB1TT423</v>
      </c>
    </row>
    <row r="105" spans="1:1" x14ac:dyDescent="0.4">
      <c r="A105" t="str">
        <v>BB1TT406</v>
      </c>
    </row>
    <row r="106" spans="1:1" x14ac:dyDescent="0.4">
      <c r="A106" t="str">
        <v>BB1TT404</v>
      </c>
    </row>
    <row r="107" spans="1:1" x14ac:dyDescent="0.4">
      <c r="A107" t="str">
        <v>BB1TT409</v>
      </c>
    </row>
    <row r="108" spans="1:1" x14ac:dyDescent="0.4">
      <c r="A108" t="str">
        <v>BB1TT402</v>
      </c>
    </row>
    <row r="109" spans="1:1" x14ac:dyDescent="0.4">
      <c r="A109" t="str">
        <v>BB1TT403</v>
      </c>
    </row>
    <row r="110" spans="1:1" x14ac:dyDescent="0.4">
      <c r="A110" t="str">
        <v>BB1TT421</v>
      </c>
    </row>
    <row r="111" spans="1:1" x14ac:dyDescent="0.4">
      <c r="A111" t="str">
        <v>BB1TT407</v>
      </c>
    </row>
    <row r="112" spans="1:1" x14ac:dyDescent="0.4">
      <c r="A112" t="str">
        <v>BB1TT422</v>
      </c>
    </row>
    <row r="113" spans="1:1" x14ac:dyDescent="0.4">
      <c r="A113" t="str">
        <v>BB1PT409</v>
      </c>
    </row>
    <row r="114" spans="1:1" x14ac:dyDescent="0.4">
      <c r="A114" t="str">
        <v>BB1PT411</v>
      </c>
    </row>
    <row r="115" spans="1:1" x14ac:dyDescent="0.4">
      <c r="A115" t="str">
        <v>BB1PT407</v>
      </c>
    </row>
    <row r="116" spans="1:1" x14ac:dyDescent="0.4">
      <c r="A116" t="str">
        <v>BB1PT408</v>
      </c>
    </row>
    <row r="117" spans="1:1" x14ac:dyDescent="0.4">
      <c r="A117" t="str">
        <v>BB1TT650</v>
      </c>
    </row>
    <row r="118" spans="1:1" x14ac:dyDescent="0.4">
      <c r="A118" t="str">
        <v>BB1LT611</v>
      </c>
    </row>
    <row r="119" spans="1:1" x14ac:dyDescent="0.4">
      <c r="A119" t="str">
        <v>BB1LT612</v>
      </c>
    </row>
    <row r="120" spans="1:1" x14ac:dyDescent="0.4">
      <c r="A120" t="str">
        <v>BB1LT613</v>
      </c>
    </row>
    <row r="121" spans="1:1" x14ac:dyDescent="0.4">
      <c r="A121" t="str">
        <v>BB1LT650</v>
      </c>
    </row>
    <row r="122" spans="1:1" x14ac:dyDescent="0.4">
      <c r="A122" t="str">
        <v>BB1LT651</v>
      </c>
    </row>
    <row r="123" spans="1:1" x14ac:dyDescent="0.4">
      <c r="A123" t="str">
        <v>BB1LT652</v>
      </c>
    </row>
    <row r="124" spans="1:1" x14ac:dyDescent="0.4">
      <c r="A124" t="str">
        <v>BB1TT652</v>
      </c>
    </row>
    <row r="125" spans="1:1" x14ac:dyDescent="0.4">
      <c r="A125" t="str">
        <v>BB1TT653</v>
      </c>
    </row>
    <row r="126" spans="1:1" x14ac:dyDescent="0.4">
      <c r="A126" t="str">
        <v>BB1PT552</v>
      </c>
    </row>
    <row r="127" spans="1:1" x14ac:dyDescent="0.4">
      <c r="A127" t="str">
        <v>BB1PT553</v>
      </c>
    </row>
    <row r="128" spans="1:1" x14ac:dyDescent="0.4">
      <c r="A128" t="str">
        <v>BB1QT554</v>
      </c>
    </row>
    <row r="129" spans="1:1" x14ac:dyDescent="0.4">
      <c r="A129" t="str">
        <v>BB1TT553</v>
      </c>
    </row>
    <row r="130" spans="1:1" x14ac:dyDescent="0.4">
      <c r="A130" t="str">
        <v>BB1TT557</v>
      </c>
    </row>
    <row r="131" spans="1:1" x14ac:dyDescent="0.4">
      <c r="A131" t="str">
        <v>BB1TT558</v>
      </c>
    </row>
    <row r="132" spans="1:1" x14ac:dyDescent="0.4">
      <c r="A132" t="str">
        <v>BB1TT554</v>
      </c>
    </row>
    <row r="133" spans="1:1" x14ac:dyDescent="0.4">
      <c r="A133" t="str">
        <v>BB1TT555</v>
      </c>
    </row>
    <row r="134" spans="1:1" x14ac:dyDescent="0.4">
      <c r="A134" t="str">
        <v>BB1TT556</v>
      </c>
    </row>
    <row r="135" spans="1:1" x14ac:dyDescent="0.4">
      <c r="A135" t="str">
        <v>BB1TT850</v>
      </c>
    </row>
    <row r="136" spans="1:1" x14ac:dyDescent="0.4">
      <c r="A136" t="str">
        <v>BB1TT851</v>
      </c>
    </row>
    <row r="137" spans="1:1" x14ac:dyDescent="0.4">
      <c r="A137" t="str">
        <v>BB1TS501</v>
      </c>
    </row>
    <row r="138" spans="1:1" x14ac:dyDescent="0.4">
      <c r="A138" t="str">
        <v>BB1TS508</v>
      </c>
    </row>
    <row r="139" spans="1:1" x14ac:dyDescent="0.4">
      <c r="A139" t="str">
        <v>BB1TT552</v>
      </c>
    </row>
    <row r="140" spans="1:1" x14ac:dyDescent="0.4">
      <c r="A140" t="str">
        <v>BB1LT800</v>
      </c>
    </row>
    <row r="141" spans="1:1" x14ac:dyDescent="0.4">
      <c r="A141" t="str">
        <v>BB1LT802</v>
      </c>
    </row>
    <row r="142" spans="1:1" x14ac:dyDescent="0.4">
      <c r="A142" t="str">
        <v>BB1PT009</v>
      </c>
    </row>
    <row r="143" spans="1:1" x14ac:dyDescent="0.4">
      <c r="A143" t="str">
        <v>BB1TT031</v>
      </c>
    </row>
    <row r="144" spans="1:1" x14ac:dyDescent="0.4">
      <c r="A144" t="str">
        <v>BB1PT478</v>
      </c>
    </row>
    <row r="145" spans="1:1" x14ac:dyDescent="0.4">
      <c r="A145" t="str">
        <v>BB1PT402</v>
      </c>
    </row>
    <row r="146" spans="1:1" x14ac:dyDescent="0.4">
      <c r="A146" t="str">
        <v>BB1TT430</v>
      </c>
    </row>
    <row r="147" spans="1:1" x14ac:dyDescent="0.4">
      <c r="A147" t="str">
        <v>BB1TT401</v>
      </c>
    </row>
    <row r="148" spans="1:1" x14ac:dyDescent="0.4">
      <c r="A148" t="str">
        <v>BB1LT101</v>
      </c>
    </row>
    <row r="149" spans="1:1" x14ac:dyDescent="0.4">
      <c r="A149" t="str">
        <v>BB1PT203</v>
      </c>
    </row>
    <row r="150" spans="1:1" x14ac:dyDescent="0.4">
      <c r="A150" t="str">
        <v>BB1LT102</v>
      </c>
    </row>
    <row r="151" spans="1:1" x14ac:dyDescent="0.4">
      <c r="A151" t="str">
        <v>BB1PT201</v>
      </c>
    </row>
    <row r="152" spans="1:1" x14ac:dyDescent="0.4">
      <c r="A152" t="str">
        <v>BB1LT103</v>
      </c>
    </row>
    <row r="153" spans="1:1" x14ac:dyDescent="0.4">
      <c r="A153" t="str">
        <v>BB1PT205</v>
      </c>
    </row>
    <row r="154" spans="1:1" x14ac:dyDescent="0.4">
      <c r="A154" t="str">
        <v>BB1PT400</v>
      </c>
    </row>
    <row r="155" spans="1:1" x14ac:dyDescent="0.4">
      <c r="A155" t="str">
        <v>BB1TT418</v>
      </c>
    </row>
    <row r="156" spans="1:1" x14ac:dyDescent="0.4">
      <c r="A156" t="str">
        <v>BB1PT404</v>
      </c>
    </row>
    <row r="157" spans="1:1" x14ac:dyDescent="0.4">
      <c r="A157" t="str">
        <v>BB1FT400</v>
      </c>
    </row>
    <row r="158" spans="1:1" x14ac:dyDescent="0.4">
      <c r="A158" t="str">
        <v>BB1PT401</v>
      </c>
    </row>
    <row r="159" spans="1:1" x14ac:dyDescent="0.4">
      <c r="A159" t="str">
        <v>BB1FT401</v>
      </c>
    </row>
    <row r="160" spans="1:1" x14ac:dyDescent="0.4">
      <c r="A160" t="str">
        <v>BB1TT417</v>
      </c>
    </row>
    <row r="161" spans="1:1" x14ac:dyDescent="0.4">
      <c r="A161" t="str">
        <v>BB1TT413</v>
      </c>
    </row>
    <row r="162" spans="1:1" x14ac:dyDescent="0.4">
      <c r="A162" t="str">
        <v>BB1TT414</v>
      </c>
    </row>
    <row r="163" spans="1:1" x14ac:dyDescent="0.4">
      <c r="A163" t="str">
        <v>BB1PT405</v>
      </c>
    </row>
    <row r="164" spans="1:1" x14ac:dyDescent="0.4">
      <c r="A164" t="str">
        <v>BB1QT550</v>
      </c>
    </row>
    <row r="165" spans="1:1" x14ac:dyDescent="0.4">
      <c r="A165" t="str">
        <v>BB1FT550</v>
      </c>
    </row>
    <row r="166" spans="1:1" x14ac:dyDescent="0.4">
      <c r="A166" t="str">
        <v>BB1QT551</v>
      </c>
    </row>
    <row r="167" spans="1:1" x14ac:dyDescent="0.4">
      <c r="A167" t="str">
        <v>BB1PT406</v>
      </c>
    </row>
    <row r="168" spans="1:1" x14ac:dyDescent="0.4">
      <c r="A168" t="str">
        <v>BB1LS700</v>
      </c>
    </row>
    <row r="169" spans="1:1" x14ac:dyDescent="0.4">
      <c r="A169" t="str">
        <v>BB1LS701</v>
      </c>
    </row>
    <row r="170" spans="1:1" x14ac:dyDescent="0.4">
      <c r="A170" t="str">
        <v>BB1GS004</v>
      </c>
    </row>
    <row r="171" spans="1:1" x14ac:dyDescent="0.4">
      <c r="A171" t="str">
        <v>BB1GS003</v>
      </c>
    </row>
    <row r="172" spans="1:1" x14ac:dyDescent="0.4">
      <c r="A172" t="str">
        <v>BB1GS001</v>
      </c>
    </row>
    <row r="173" spans="1:1" x14ac:dyDescent="0.4">
      <c r="A173" t="str">
        <v>BB1GS002</v>
      </c>
    </row>
    <row r="174" spans="1:1" x14ac:dyDescent="0.4">
      <c r="A174" t="str">
        <v>BB1GS005</v>
      </c>
    </row>
    <row r="175" spans="1:1" x14ac:dyDescent="0.4">
      <c r="A175" t="str">
        <v>BB1GS006</v>
      </c>
    </row>
    <row r="176" spans="1:1" x14ac:dyDescent="0.4">
      <c r="A176" t="str">
        <v>BB1GS007</v>
      </c>
    </row>
    <row r="177" spans="1:1" x14ac:dyDescent="0.4">
      <c r="A177" t="str">
        <v>BB1GS008</v>
      </c>
    </row>
    <row r="178" spans="1:1" x14ac:dyDescent="0.4">
      <c r="A178" t="str">
        <v>BB1GS009</v>
      </c>
    </row>
    <row r="179" spans="1:1" x14ac:dyDescent="0.4">
      <c r="A179" t="str">
        <v>BB1GS010</v>
      </c>
    </row>
    <row r="180" spans="1:1" x14ac:dyDescent="0.4">
      <c r="A180" t="str">
        <v>BB1GS011</v>
      </c>
    </row>
    <row r="181" spans="1:1" x14ac:dyDescent="0.4">
      <c r="A181" t="str">
        <v>BB1GS012</v>
      </c>
    </row>
    <row r="182" spans="1:1" x14ac:dyDescent="0.4">
      <c r="A182" t="str">
        <v>BB1GS221</v>
      </c>
    </row>
    <row r="183" spans="1:1" x14ac:dyDescent="0.4">
      <c r="A183" t="str">
        <v>BB1GS222</v>
      </c>
    </row>
    <row r="184" spans="1:1" x14ac:dyDescent="0.4">
      <c r="A184" t="str">
        <v>BB1GS223</v>
      </c>
    </row>
    <row r="185" spans="1:1" x14ac:dyDescent="0.4">
      <c r="A185" t="str">
        <v>BB1GS224</v>
      </c>
    </row>
    <row r="186" spans="1:1" x14ac:dyDescent="0.4">
      <c r="A186" t="str">
        <v>BB1GS225</v>
      </c>
    </row>
    <row r="187" spans="1:1" x14ac:dyDescent="0.4">
      <c r="A187" t="str">
        <v>BB1GS226</v>
      </c>
    </row>
    <row r="188" spans="1:1" x14ac:dyDescent="0.4">
      <c r="A188" t="str">
        <v>BB1GS200</v>
      </c>
    </row>
    <row r="189" spans="1:1" x14ac:dyDescent="0.4">
      <c r="A189" t="str">
        <v>BB1GS201</v>
      </c>
    </row>
    <row r="190" spans="1:1" x14ac:dyDescent="0.4">
      <c r="A190" t="str">
        <v>BB1GS203</v>
      </c>
    </row>
    <row r="191" spans="1:1" x14ac:dyDescent="0.4">
      <c r="A191" t="str">
        <v>BB1GS204</v>
      </c>
    </row>
    <row r="192" spans="1:1" x14ac:dyDescent="0.4">
      <c r="A192" t="str">
        <v>BB1GS205</v>
      </c>
    </row>
    <row r="193" spans="1:1" x14ac:dyDescent="0.4">
      <c r="A193" t="str">
        <v>BB1GS206</v>
      </c>
    </row>
    <row r="194" spans="1:1" x14ac:dyDescent="0.4">
      <c r="A194" t="str">
        <v>BB1GS207</v>
      </c>
    </row>
    <row r="195" spans="1:1" x14ac:dyDescent="0.4">
      <c r="A195" t="str">
        <v>BB1GS208</v>
      </c>
    </row>
    <row r="196" spans="1:1" x14ac:dyDescent="0.4">
      <c r="A196" t="str">
        <v>BB1GS209</v>
      </c>
    </row>
    <row r="197" spans="1:1" x14ac:dyDescent="0.4">
      <c r="A197" t="str">
        <v>BB1GS210</v>
      </c>
    </row>
    <row r="198" spans="1:1" x14ac:dyDescent="0.4">
      <c r="A198" t="str">
        <v>BB1GS211</v>
      </c>
    </row>
    <row r="199" spans="1:1" x14ac:dyDescent="0.4">
      <c r="A199" t="str">
        <v>BB1GS212</v>
      </c>
    </row>
    <row r="200" spans="1:1" x14ac:dyDescent="0.4">
      <c r="A200" t="str">
        <v>BB1GS213</v>
      </c>
    </row>
    <row r="201" spans="1:1" x14ac:dyDescent="0.4">
      <c r="A201" t="str">
        <v>BB1GS214</v>
      </c>
    </row>
    <row r="202" spans="1:1" x14ac:dyDescent="0.4">
      <c r="A202" t="str">
        <v>BB1GS227</v>
      </c>
    </row>
    <row r="203" spans="1:1" x14ac:dyDescent="0.4">
      <c r="A203" t="str">
        <v>BB1GS228</v>
      </c>
    </row>
    <row r="204" spans="1:1" x14ac:dyDescent="0.4">
      <c r="A204" t="str">
        <v>BB1GS231</v>
      </c>
    </row>
    <row r="205" spans="1:1" x14ac:dyDescent="0.4">
      <c r="A205" t="str">
        <v>BB1GS230</v>
      </c>
    </row>
    <row r="206" spans="1:1" x14ac:dyDescent="0.4">
      <c r="A206" t="str">
        <v>BB1GS233</v>
      </c>
    </row>
    <row r="207" spans="1:1" x14ac:dyDescent="0.4">
      <c r="A207" t="str">
        <v>BB1GS232</v>
      </c>
    </row>
    <row r="208" spans="1:1" x14ac:dyDescent="0.4">
      <c r="A208" t="str">
        <v>BB1GS217</v>
      </c>
    </row>
    <row r="209" spans="1:1" x14ac:dyDescent="0.4">
      <c r="A209" t="str">
        <v>BB1GS218</v>
      </c>
    </row>
    <row r="210" spans="1:1" x14ac:dyDescent="0.4">
      <c r="A210" t="str">
        <v>BB1GS219</v>
      </c>
    </row>
    <row r="211" spans="1:1" x14ac:dyDescent="0.4">
      <c r="A211" t="str">
        <v>BB1GS220</v>
      </c>
    </row>
    <row r="212" spans="1:1" x14ac:dyDescent="0.4">
      <c r="A212" t="str">
        <v>BB1GS215</v>
      </c>
    </row>
    <row r="213" spans="1:1" x14ac:dyDescent="0.4">
      <c r="A213" t="str">
        <v>BB1GS216</v>
      </c>
    </row>
    <row r="214" spans="1:1" x14ac:dyDescent="0.4">
      <c r="A214" t="str">
        <v>BB1GS621</v>
      </c>
    </row>
    <row r="215" spans="1:1" x14ac:dyDescent="0.4">
      <c r="A215" t="str">
        <v>BB1GS611</v>
      </c>
    </row>
    <row r="216" spans="1:1" x14ac:dyDescent="0.4">
      <c r="A216" t="str">
        <v>BB1GS606</v>
      </c>
    </row>
    <row r="217" spans="1:1" x14ac:dyDescent="0.4">
      <c r="A217" t="str">
        <v>BB1GS614</v>
      </c>
    </row>
    <row r="218" spans="1:1" x14ac:dyDescent="0.4">
      <c r="A218" t="str">
        <v>BB1GS619</v>
      </c>
    </row>
    <row r="219" spans="1:1" x14ac:dyDescent="0.4">
      <c r="A219" t="str">
        <v>BB1GS651</v>
      </c>
    </row>
    <row r="220" spans="1:1" x14ac:dyDescent="0.4">
      <c r="A220" t="str">
        <v>BB1PS602</v>
      </c>
    </row>
    <row r="221" spans="1:1" x14ac:dyDescent="0.4">
      <c r="A221" t="str">
        <v>BB1GS615</v>
      </c>
    </row>
    <row r="222" spans="1:1" x14ac:dyDescent="0.4">
      <c r="A222" t="str">
        <v>BB1GS623</v>
      </c>
    </row>
    <row r="223" spans="1:1" x14ac:dyDescent="0.4">
      <c r="A223" t="str">
        <v>BB1ST651</v>
      </c>
    </row>
    <row r="224" spans="1:1" x14ac:dyDescent="0.4">
      <c r="A224" t="str">
        <v>BB1GS603</v>
      </c>
    </row>
    <row r="225" spans="1:1" x14ac:dyDescent="0.4">
      <c r="A225" t="str">
        <v>BB1PS601</v>
      </c>
    </row>
    <row r="226" spans="1:1" x14ac:dyDescent="0.4">
      <c r="A226" t="str">
        <v>BB1GS650</v>
      </c>
    </row>
    <row r="227" spans="1:1" x14ac:dyDescent="0.4">
      <c r="A227" t="str">
        <v>BB1GS622</v>
      </c>
    </row>
    <row r="228" spans="1:1" x14ac:dyDescent="0.4">
      <c r="A228" t="str">
        <v>BB1GS602</v>
      </c>
    </row>
    <row r="229" spans="1:1" x14ac:dyDescent="0.4">
      <c r="A229" t="str">
        <v>BB1LS655</v>
      </c>
    </row>
    <row r="230" spans="1:1" x14ac:dyDescent="0.4">
      <c r="A230" t="str">
        <v>BB1GS607</v>
      </c>
    </row>
    <row r="231" spans="1:1" x14ac:dyDescent="0.4">
      <c r="A231" t="str">
        <v>BB1GS605</v>
      </c>
    </row>
    <row r="232" spans="1:1" x14ac:dyDescent="0.4">
      <c r="A232" t="str">
        <v>BB1LS652</v>
      </c>
    </row>
    <row r="233" spans="1:1" x14ac:dyDescent="0.4">
      <c r="A233" t="str">
        <v>BB1GS601</v>
      </c>
    </row>
    <row r="234" spans="1:1" x14ac:dyDescent="0.4">
      <c r="A234" t="str">
        <v>BB1LS608</v>
      </c>
    </row>
    <row r="235" spans="1:1" x14ac:dyDescent="0.4">
      <c r="A235" t="str">
        <v>BB1LS656</v>
      </c>
    </row>
    <row r="236" spans="1:1" x14ac:dyDescent="0.4">
      <c r="A236" t="str">
        <v>BB1LS600</v>
      </c>
    </row>
    <row r="237" spans="1:1" x14ac:dyDescent="0.4">
      <c r="A237" t="str">
        <v>BB1GS609</v>
      </c>
    </row>
    <row r="238" spans="1:1" x14ac:dyDescent="0.4">
      <c r="A238" t="str">
        <v>BB1LS650</v>
      </c>
    </row>
    <row r="239" spans="1:1" x14ac:dyDescent="0.4">
      <c r="A239" t="str">
        <v>BB1GS617</v>
      </c>
    </row>
    <row r="240" spans="1:1" x14ac:dyDescent="0.4">
      <c r="A240" t="str">
        <v>BB1LS651</v>
      </c>
    </row>
    <row r="241" spans="1:1" x14ac:dyDescent="0.4">
      <c r="A241" t="str">
        <v>BB1GS612</v>
      </c>
    </row>
    <row r="242" spans="1:1" x14ac:dyDescent="0.4">
      <c r="A242" t="str">
        <v>BB1LS654</v>
      </c>
    </row>
    <row r="243" spans="1:1" x14ac:dyDescent="0.4">
      <c r="A243" t="str">
        <v>BB1GS613</v>
      </c>
    </row>
    <row r="244" spans="1:1" x14ac:dyDescent="0.4">
      <c r="A244" t="str">
        <v>BB1GS620</v>
      </c>
    </row>
    <row r="245" spans="1:1" x14ac:dyDescent="0.4">
      <c r="A245" t="str">
        <v>BB1GS618</v>
      </c>
    </row>
    <row r="246" spans="1:1" x14ac:dyDescent="0.4">
      <c r="A246" t="str">
        <v>BB1PS600</v>
      </c>
    </row>
    <row r="247" spans="1:1" x14ac:dyDescent="0.4">
      <c r="A247" t="str">
        <v>BB1GS608</v>
      </c>
    </row>
    <row r="248" spans="1:1" x14ac:dyDescent="0.4">
      <c r="A248" t="str">
        <v>BB1GS604</v>
      </c>
    </row>
    <row r="249" spans="1:1" x14ac:dyDescent="0.4">
      <c r="A249" t="str">
        <v>BB1LS653</v>
      </c>
    </row>
    <row r="250" spans="1:1" x14ac:dyDescent="0.4">
      <c r="A250" t="str">
        <v>BB1GS616</v>
      </c>
    </row>
    <row r="251" spans="1:1" x14ac:dyDescent="0.4">
      <c r="A251" t="str">
        <v>BB1GS600</v>
      </c>
    </row>
    <row r="252" spans="1:1" x14ac:dyDescent="0.4">
      <c r="A252" t="str">
        <v>BB1ST650</v>
      </c>
    </row>
    <row r="253" spans="1:1" x14ac:dyDescent="0.4">
      <c r="A253" t="str">
        <v>BB1GS610</v>
      </c>
    </row>
    <row r="254" spans="1:1" x14ac:dyDescent="0.4">
      <c r="A254" t="str">
        <v>BB1ST675</v>
      </c>
    </row>
    <row r="255" spans="1:1" x14ac:dyDescent="0.4">
      <c r="A255" t="str">
        <v>BB1TS608</v>
      </c>
    </row>
    <row r="256" spans="1:1" x14ac:dyDescent="0.4">
      <c r="A256" t="str">
        <v>BB1ST673</v>
      </c>
    </row>
    <row r="257" spans="1:1" x14ac:dyDescent="0.4">
      <c r="A257" t="str">
        <v>BB1TS600</v>
      </c>
    </row>
    <row r="258" spans="1:1" x14ac:dyDescent="0.4">
      <c r="A258" t="str">
        <v>BB1ST674</v>
      </c>
    </row>
    <row r="259" spans="1:1" x14ac:dyDescent="0.4">
      <c r="A259" t="str">
        <v>BB1PS605</v>
      </c>
    </row>
    <row r="260" spans="1:1" x14ac:dyDescent="0.4">
      <c r="A260" t="str">
        <v>BB1PS603</v>
      </c>
    </row>
    <row r="261" spans="1:1" x14ac:dyDescent="0.4">
      <c r="A261" t="str">
        <v>BB1PS604</v>
      </c>
    </row>
    <row r="262" spans="1:1" x14ac:dyDescent="0.4">
      <c r="A262" t="str">
        <v>BB1ST654</v>
      </c>
    </row>
    <row r="263" spans="1:1" x14ac:dyDescent="0.4">
      <c r="A263" t="str">
        <v>BB1GS661</v>
      </c>
    </row>
    <row r="264" spans="1:1" x14ac:dyDescent="0.4">
      <c r="A264" t="str">
        <v>BB1GS662</v>
      </c>
    </row>
    <row r="265" spans="1:1" x14ac:dyDescent="0.4">
      <c r="A265" t="str">
        <v>BB1ST652</v>
      </c>
    </row>
    <row r="266" spans="1:1" x14ac:dyDescent="0.4">
      <c r="A266" t="str">
        <v>BB1GS659</v>
      </c>
    </row>
    <row r="267" spans="1:1" x14ac:dyDescent="0.4">
      <c r="A267" t="str">
        <v>BB1GS660</v>
      </c>
    </row>
    <row r="268" spans="1:1" x14ac:dyDescent="0.4">
      <c r="A268" t="str">
        <v>BB1GS663</v>
      </c>
    </row>
    <row r="269" spans="1:1" x14ac:dyDescent="0.4">
      <c r="A269" t="str">
        <v>BB1ST656</v>
      </c>
    </row>
    <row r="270" spans="1:1" x14ac:dyDescent="0.4">
      <c r="A270" t="str">
        <v>BB1ST657</v>
      </c>
    </row>
    <row r="271" spans="1:1" x14ac:dyDescent="0.4">
      <c r="A271" t="str">
        <v>BB1GS652</v>
      </c>
    </row>
    <row r="272" spans="1:1" x14ac:dyDescent="0.4">
      <c r="A272" t="str">
        <v>BB1GS653</v>
      </c>
    </row>
    <row r="273" spans="1:1" x14ac:dyDescent="0.4">
      <c r="A273" t="str">
        <v>BB1GS654</v>
      </c>
    </row>
    <row r="274" spans="1:1" x14ac:dyDescent="0.4">
      <c r="A274" t="str">
        <v>BB1GS655</v>
      </c>
    </row>
    <row r="275" spans="1:1" x14ac:dyDescent="0.4">
      <c r="A275" t="str">
        <v>BB1LS657</v>
      </c>
    </row>
    <row r="276" spans="1:1" x14ac:dyDescent="0.4">
      <c r="A276" t="str">
        <v>BB1LS658</v>
      </c>
    </row>
    <row r="277" spans="1:1" x14ac:dyDescent="0.4">
      <c r="A277" t="str">
        <v>&lt;004&gt;</v>
      </c>
    </row>
    <row r="278" spans="1:1" x14ac:dyDescent="0.4">
      <c r="A278" t="str">
        <v>BB1LS659</v>
      </c>
    </row>
    <row r="279" spans="1:1" x14ac:dyDescent="0.4">
      <c r="A279" t="str">
        <v>BB1LS660</v>
      </c>
    </row>
    <row r="280" spans="1:1" x14ac:dyDescent="0.4">
      <c r="A280" t="str">
        <v>BB1ST649</v>
      </c>
    </row>
    <row r="281" spans="1:1" x14ac:dyDescent="0.4">
      <c r="A281" t="str">
        <v>BB1ST653</v>
      </c>
    </row>
    <row r="282" spans="1:1" x14ac:dyDescent="0.4">
      <c r="A282" t="str">
        <v>BB1ST655</v>
      </c>
    </row>
    <row r="283" spans="1:1" x14ac:dyDescent="0.4">
      <c r="A283" t="str">
        <v>BB1ST659</v>
      </c>
    </row>
    <row r="284" spans="1:1" x14ac:dyDescent="0.4">
      <c r="A284" t="str">
        <v>BB1GS656</v>
      </c>
    </row>
    <row r="285" spans="1:1" x14ac:dyDescent="0.4">
      <c r="A285" t="str">
        <v>BB1LS661</v>
      </c>
    </row>
    <row r="286" spans="1:1" x14ac:dyDescent="0.4">
      <c r="A286" t="str">
        <v>BB1GS802</v>
      </c>
    </row>
    <row r="287" spans="1:1" x14ac:dyDescent="0.4">
      <c r="A287" t="str">
        <v>BB1GS803</v>
      </c>
    </row>
    <row r="288" spans="1:1" x14ac:dyDescent="0.4">
      <c r="A288" t="str">
        <v>BB1LS852</v>
      </c>
    </row>
    <row r="289" spans="1:1" x14ac:dyDescent="0.4">
      <c r="A289" t="str">
        <v>BB1ST805</v>
      </c>
    </row>
    <row r="290" spans="1:1" x14ac:dyDescent="0.4">
      <c r="A290" t="str">
        <v>BB1ST808</v>
      </c>
    </row>
    <row r="291" spans="1:1" x14ac:dyDescent="0.4">
      <c r="A291" t="str">
        <v>BB1ST809</v>
      </c>
    </row>
    <row r="292" spans="1:1" x14ac:dyDescent="0.4">
      <c r="A292" t="str">
        <v>BB1ST804</v>
      </c>
    </row>
    <row r="293" spans="1:1" x14ac:dyDescent="0.4">
      <c r="A293" t="str">
        <v>BB1TS808</v>
      </c>
    </row>
    <row r="294" spans="1:1" x14ac:dyDescent="0.4">
      <c r="A294" t="str">
        <v>BB1TS809</v>
      </c>
    </row>
    <row r="295" spans="1:1" x14ac:dyDescent="0.4">
      <c r="A295" t="str">
        <v>BB1TS805</v>
      </c>
    </row>
    <row r="296" spans="1:1" x14ac:dyDescent="0.4">
      <c r="A296" t="str">
        <v>BB1TS804</v>
      </c>
    </row>
    <row r="297" spans="1:1" x14ac:dyDescent="0.4">
      <c r="A297" t="str">
        <v>BB1GS855</v>
      </c>
    </row>
    <row r="298" spans="1:1" x14ac:dyDescent="0.4">
      <c r="A298" t="str">
        <v>BB1GS856</v>
      </c>
    </row>
    <row r="299" spans="1:1" x14ac:dyDescent="0.4">
      <c r="A299" t="str">
        <v>BB1GS857</v>
      </c>
    </row>
    <row r="300" spans="1:1" x14ac:dyDescent="0.4">
      <c r="A300" t="str">
        <v>BB1GS858</v>
      </c>
    </row>
    <row r="301" spans="1:1" x14ac:dyDescent="0.4">
      <c r="A301" t="str">
        <v>BB1GS850</v>
      </c>
    </row>
    <row r="302" spans="1:1" x14ac:dyDescent="0.4">
      <c r="A302" t="str">
        <v>BB1GS851</v>
      </c>
    </row>
    <row r="303" spans="1:1" x14ac:dyDescent="0.4">
      <c r="A303" t="str">
        <v>BB1FS003</v>
      </c>
    </row>
    <row r="304" spans="1:1" x14ac:dyDescent="0.4">
      <c r="A304" t="str">
        <v>BB1GS801</v>
      </c>
    </row>
    <row r="305" spans="1:1" x14ac:dyDescent="0.4">
      <c r="A305" t="str">
        <v>BB1GS800</v>
      </c>
    </row>
    <row r="306" spans="1:1" x14ac:dyDescent="0.4">
      <c r="A306" t="str">
        <v>BB1GS854</v>
      </c>
    </row>
    <row r="307" spans="1:1" x14ac:dyDescent="0.4">
      <c r="A307" t="str">
        <v>BB1GS853</v>
      </c>
    </row>
    <row r="308" spans="1:1" x14ac:dyDescent="0.4">
      <c r="A308" t="str">
        <v>BB1GS859</v>
      </c>
    </row>
    <row r="309" spans="1:1" x14ac:dyDescent="0.4">
      <c r="A309" t="str">
        <v>BB1LS850</v>
      </c>
    </row>
    <row r="310" spans="1:1" x14ac:dyDescent="0.4">
      <c r="A310" t="str">
        <v>BB1LS851</v>
      </c>
    </row>
    <row r="311" spans="1:1" x14ac:dyDescent="0.4">
      <c r="A311" t="str">
        <v>BB1PT800</v>
      </c>
    </row>
    <row r="312" spans="1:1" x14ac:dyDescent="0.4">
      <c r="A312" t="str">
        <v>BB1ST856</v>
      </c>
    </row>
    <row r="313" spans="1:1" x14ac:dyDescent="0.4">
      <c r="A313" t="str">
        <v>BB1ST850</v>
      </c>
    </row>
    <row r="314" spans="1:1" x14ac:dyDescent="0.4">
      <c r="A314" t="str">
        <v>BB1GS852</v>
      </c>
    </row>
    <row r="315" spans="1:1" x14ac:dyDescent="0.4">
      <c r="A315" t="str">
        <v>BB1ST852</v>
      </c>
    </row>
    <row r="316" spans="1:1" x14ac:dyDescent="0.4">
      <c r="A316" t="str">
        <v>BB1ST853</v>
      </c>
    </row>
    <row r="317" spans="1:1" x14ac:dyDescent="0.4">
      <c r="A317" t="str">
        <v>BB1GS020</v>
      </c>
    </row>
    <row r="318" spans="1:1" x14ac:dyDescent="0.4">
      <c r="A318" t="str">
        <v>BB1LS103</v>
      </c>
    </row>
    <row r="319" spans="1:1" x14ac:dyDescent="0.4">
      <c r="A319" t="str">
        <v>BB1LS104</v>
      </c>
    </row>
    <row r="320" spans="1:1" x14ac:dyDescent="0.4">
      <c r="A320" t="str">
        <v>BB1HS101</v>
      </c>
    </row>
    <row r="321" spans="1:1" x14ac:dyDescent="0.4">
      <c r="A321" t="str">
        <v>BB1HS103</v>
      </c>
    </row>
    <row r="322" spans="1:1" x14ac:dyDescent="0.4">
      <c r="A322" t="str">
        <v>BB1HS104</v>
      </c>
    </row>
    <row r="323" spans="1:1" x14ac:dyDescent="0.4">
      <c r="A323" t="str">
        <v>BB1HS102</v>
      </c>
    </row>
    <row r="324" spans="1:1" x14ac:dyDescent="0.4">
      <c r="A324" t="str">
        <v>BB1HS105</v>
      </c>
    </row>
    <row r="325" spans="1:1" x14ac:dyDescent="0.4">
      <c r="A325" t="str">
        <v>BB1HS106</v>
      </c>
    </row>
    <row r="326" spans="1:1" x14ac:dyDescent="0.4">
      <c r="A326" t="str">
        <v>BB1HS107</v>
      </c>
    </row>
    <row r="327" spans="1:1" x14ac:dyDescent="0.4">
      <c r="A327" t="str">
        <v>BB1HS108</v>
      </c>
    </row>
    <row r="328" spans="1:1" x14ac:dyDescent="0.4">
      <c r="A328" t="str">
        <v>BB1HS109</v>
      </c>
    </row>
    <row r="329" spans="1:1" x14ac:dyDescent="0.4">
      <c r="A329" t="str">
        <v>BB1HS110</v>
      </c>
    </row>
    <row r="330" spans="1:1" x14ac:dyDescent="0.4">
      <c r="A330" t="str">
        <v>BB1HS111</v>
      </c>
    </row>
    <row r="331" spans="1:1" x14ac:dyDescent="0.4">
      <c r="A331" t="str">
        <v>BB1HS112</v>
      </c>
    </row>
    <row r="332" spans="1:1" x14ac:dyDescent="0.4">
      <c r="A332" t="str">
        <v>BB1HS601</v>
      </c>
    </row>
    <row r="333" spans="1:1" x14ac:dyDescent="0.4">
      <c r="A333" t="str">
        <v>BB1HS602</v>
      </c>
    </row>
    <row r="334" spans="1:1" x14ac:dyDescent="0.4">
      <c r="A334" t="str">
        <v>BB1HS603</v>
      </c>
    </row>
    <row r="335" spans="1:1" x14ac:dyDescent="0.4">
      <c r="A335" t="str">
        <v>BB1HS604</v>
      </c>
    </row>
    <row r="336" spans="1:1" x14ac:dyDescent="0.4">
      <c r="A336" t="str">
        <v>BB1IV002</v>
      </c>
    </row>
    <row r="337" spans="1:1" x14ac:dyDescent="0.4">
      <c r="A337" t="str">
        <v>BB1IV003</v>
      </c>
    </row>
    <row r="338" spans="1:1" x14ac:dyDescent="0.4">
      <c r="A338" t="str">
        <v>BB1IV202</v>
      </c>
    </row>
    <row r="339" spans="1:1" x14ac:dyDescent="0.4">
      <c r="A339" t="str">
        <v>BB1CV201</v>
      </c>
    </row>
    <row r="340" spans="1:1" x14ac:dyDescent="0.4">
      <c r="A340" t="str">
        <v>BB1IV201</v>
      </c>
    </row>
    <row r="341" spans="1:1" x14ac:dyDescent="0.4">
      <c r="A341" t="str">
        <v>BB1IV200</v>
      </c>
    </row>
    <row r="342" spans="1:1" x14ac:dyDescent="0.4">
      <c r="A342" t="str">
        <v>BB1IV203</v>
      </c>
    </row>
    <row r="343" spans="1:1" x14ac:dyDescent="0.4">
      <c r="A343" t="str">
        <v>BB1CV003</v>
      </c>
    </row>
    <row r="344" spans="1:1" x14ac:dyDescent="0.4">
      <c r="A344" t="str">
        <v>BB1CV203</v>
      </c>
    </row>
    <row r="345" spans="1:1" x14ac:dyDescent="0.4">
      <c r="A345" t="str">
        <v>BB1CV202</v>
      </c>
    </row>
    <row r="346" spans="1:1" x14ac:dyDescent="0.4">
      <c r="A346" t="str">
        <v>BB1IV204</v>
      </c>
    </row>
    <row r="347" spans="1:1" x14ac:dyDescent="0.4">
      <c r="A347" t="str">
        <v>BB1IV205</v>
      </c>
    </row>
    <row r="348" spans="1:1" x14ac:dyDescent="0.4">
      <c r="A348" t="str">
        <v>BB1IV206</v>
      </c>
    </row>
    <row r="349" spans="1:1" x14ac:dyDescent="0.4">
      <c r="A349" t="str">
        <v>BB1FM001</v>
      </c>
    </row>
    <row r="350" spans="1:1" x14ac:dyDescent="0.4">
      <c r="A350" t="str">
        <v>BB1FL650</v>
      </c>
    </row>
    <row r="351" spans="1:1" x14ac:dyDescent="0.4">
      <c r="A351" t="str">
        <v>BB1EH662</v>
      </c>
    </row>
    <row r="352" spans="1:1" x14ac:dyDescent="0.4">
      <c r="A352" t="str">
        <v>&lt;005&gt;</v>
      </c>
    </row>
    <row r="353" spans="1:1" x14ac:dyDescent="0.4">
      <c r="A353" t="str">
        <v>BB1DR400</v>
      </c>
    </row>
    <row r="354" spans="1:1" x14ac:dyDescent="0.4">
      <c r="A354" t="str">
        <v>BB1DR401</v>
      </c>
    </row>
    <row r="355" spans="1:1" x14ac:dyDescent="0.4">
      <c r="A355" t="str">
        <v>BB1CP002</v>
      </c>
    </row>
    <row r="356" spans="1:1" x14ac:dyDescent="0.4">
      <c r="A356" t="str">
        <v>BB1FG300</v>
      </c>
    </row>
    <row r="357" spans="1:1" x14ac:dyDescent="0.4">
      <c r="A357" t="str">
        <v>BB1SI400</v>
      </c>
    </row>
    <row r="358" spans="1:1" x14ac:dyDescent="0.4">
      <c r="A358" t="str">
        <v>BB1SI401</v>
      </c>
    </row>
    <row r="359" spans="1:1" x14ac:dyDescent="0.4">
      <c r="A359" t="str">
        <v>BB1SI603</v>
      </c>
    </row>
    <row r="360" spans="1:1" x14ac:dyDescent="0.4">
      <c r="A360" t="str">
        <v>BB1SI604</v>
      </c>
    </row>
    <row r="361" spans="1:1" x14ac:dyDescent="0.4">
      <c r="A361" t="str">
        <v>BB1SI605</v>
      </c>
    </row>
    <row r="362" spans="1:1" x14ac:dyDescent="0.4">
      <c r="A362" t="str">
        <v>BB1SI658</v>
      </c>
    </row>
    <row r="363" spans="1:1" x14ac:dyDescent="0.4">
      <c r="A363" t="str">
        <v>BB1SI659</v>
      </c>
    </row>
    <row r="364" spans="1:1" x14ac:dyDescent="0.4">
      <c r="A364" t="str">
        <v>BB1SI675</v>
      </c>
    </row>
    <row r="365" spans="1:1" x14ac:dyDescent="0.4">
      <c r="A365" t="str">
        <v>BB1SI676</v>
      </c>
    </row>
    <row r="366" spans="1:1" x14ac:dyDescent="0.4">
      <c r="A366" t="str">
        <v>BB1SI672</v>
      </c>
    </row>
    <row r="367" spans="1:1" x14ac:dyDescent="0.4">
      <c r="A367" t="str">
        <v>BB1SI550</v>
      </c>
    </row>
    <row r="368" spans="1:1" x14ac:dyDescent="0.4">
      <c r="A368" t="str">
        <v>BB1SV601</v>
      </c>
    </row>
    <row r="369" spans="1:1" x14ac:dyDescent="0.4">
      <c r="A369" t="str">
        <v>BB1SV603</v>
      </c>
    </row>
    <row r="370" spans="1:1" x14ac:dyDescent="0.4">
      <c r="A370" t="str">
        <v>BB1SV602</v>
      </c>
    </row>
    <row r="371" spans="1:1" x14ac:dyDescent="0.4">
      <c r="A371" t="str">
        <v>BB1EM001</v>
      </c>
    </row>
    <row r="372" spans="1:1" x14ac:dyDescent="0.4">
      <c r="A372" t="str">
        <v>BB1EM002</v>
      </c>
    </row>
    <row r="373" spans="1:1" x14ac:dyDescent="0.4">
      <c r="A373" t="str">
        <v>BB1EM400</v>
      </c>
    </row>
    <row r="374" spans="1:1" x14ac:dyDescent="0.4">
      <c r="A374" t="str">
        <v>BB1EM401</v>
      </c>
    </row>
    <row r="375" spans="1:1" x14ac:dyDescent="0.4">
      <c r="A375" t="str">
        <v>BB1EM550</v>
      </c>
    </row>
    <row r="376" spans="1:1" x14ac:dyDescent="0.4">
      <c r="A376" t="str">
        <v>BB1EM603</v>
      </c>
    </row>
    <row r="377" spans="1:1" x14ac:dyDescent="0.4">
      <c r="A377" t="str">
        <v>BB1EM604</v>
      </c>
    </row>
    <row r="378" spans="1:1" x14ac:dyDescent="0.4">
      <c r="A378" t="str">
        <v>BB1EM605</v>
      </c>
    </row>
    <row r="379" spans="1:1" x14ac:dyDescent="0.4">
      <c r="A379" t="str">
        <v>BB1EM658</v>
      </c>
    </row>
    <row r="380" spans="1:1" x14ac:dyDescent="0.4">
      <c r="A380" t="str">
        <v>BB1EM659</v>
      </c>
    </row>
    <row r="381" spans="1:1" x14ac:dyDescent="0.4">
      <c r="A381" t="str">
        <v>BB1EM675</v>
      </c>
    </row>
    <row r="382" spans="1:1" x14ac:dyDescent="0.4">
      <c r="A382" t="str">
        <v>BB1EM676</v>
      </c>
    </row>
    <row r="383" spans="1:1" x14ac:dyDescent="0.4">
      <c r="A383" t="str">
        <v>BB1EM672</v>
      </c>
    </row>
    <row r="384" spans="1:1" x14ac:dyDescent="0.4">
      <c r="A384" t="str">
        <v>BB1EM662</v>
      </c>
    </row>
    <row r="385" spans="1:1" x14ac:dyDescent="0.4">
      <c r="A385" t="str">
        <v>BB1EM650</v>
      </c>
    </row>
    <row r="386" spans="1:1" x14ac:dyDescent="0.4">
      <c r="A386" t="str">
        <v>BB1EM663</v>
      </c>
    </row>
    <row r="387" spans="1:1" x14ac:dyDescent="0.4">
      <c r="A387" t="str">
        <v>BB1EM664</v>
      </c>
    </row>
    <row r="388" spans="1:1" x14ac:dyDescent="0.4">
      <c r="A388" t="str">
        <v>BB1EM665</v>
      </c>
    </row>
    <row r="389" spans="1:1" x14ac:dyDescent="0.4">
      <c r="A389" t="str">
        <v>BB1EM852</v>
      </c>
    </row>
    <row r="390" spans="1:1" x14ac:dyDescent="0.4">
      <c r="A390" t="str">
        <v>BB1EM660</v>
      </c>
    </row>
    <row r="391" spans="1:1" x14ac:dyDescent="0.4">
      <c r="A391" t="str">
        <v>BB1EM654</v>
      </c>
    </row>
    <row r="392" spans="1:1" x14ac:dyDescent="0.4">
      <c r="A392" t="str">
        <v>BB1EM653</v>
      </c>
    </row>
    <row r="393" spans="1:1" x14ac:dyDescent="0.4">
      <c r="A393" t="str">
        <v>BB1EM655</v>
      </c>
    </row>
    <row r="394" spans="1:1" x14ac:dyDescent="0.4">
      <c r="A394" t="str">
        <v>BB1EM606</v>
      </c>
    </row>
    <row r="395" spans="1:1" x14ac:dyDescent="0.4">
      <c r="A395" t="str">
        <v>BB1EH600</v>
      </c>
    </row>
    <row r="396" spans="1:1" x14ac:dyDescent="0.4">
      <c r="A396" t="str">
        <v>BB1EM651</v>
      </c>
    </row>
    <row r="397" spans="1:1" x14ac:dyDescent="0.4">
      <c r="A397" t="str">
        <v>BB1EM008</v>
      </c>
    </row>
    <row r="398" spans="1:1" x14ac:dyDescent="0.4">
      <c r="A398" t="str">
        <v>BB1EM009</v>
      </c>
    </row>
    <row r="399" spans="1:1" x14ac:dyDescent="0.4">
      <c r="A399" t="str">
        <v>BB1EM408</v>
      </c>
    </row>
    <row r="400" spans="1:1" x14ac:dyDescent="0.4">
      <c r="A400" t="str">
        <v>BB1EM409</v>
      </c>
    </row>
    <row r="401" spans="1:1" x14ac:dyDescent="0.4">
      <c r="A401" t="str">
        <v>BB1EM703</v>
      </c>
    </row>
    <row r="402" spans="1:1" x14ac:dyDescent="0.4">
      <c r="A402" t="str">
        <v>BB1EM704</v>
      </c>
    </row>
    <row r="403" spans="1:1" x14ac:dyDescent="0.4">
      <c r="A403" t="str">
        <v>BB1EM670</v>
      </c>
    </row>
    <row r="404" spans="1:1" x14ac:dyDescent="0.4">
      <c r="A404" t="str">
        <v>BB1EM652</v>
      </c>
    </row>
    <row r="405" spans="1:1" x14ac:dyDescent="0.4">
      <c r="A405" t="str">
        <v>BB1BL200</v>
      </c>
    </row>
    <row r="406" spans="1:1" x14ac:dyDescent="0.4">
      <c r="A406" t="str">
        <v>BB1BL201</v>
      </c>
    </row>
    <row r="407" spans="1:1" x14ac:dyDescent="0.4">
      <c r="A407" t="str">
        <v>BB1BL202</v>
      </c>
    </row>
    <row r="408" spans="1:1" x14ac:dyDescent="0.4">
      <c r="A408" t="str">
        <v>BB1BL203</v>
      </c>
    </row>
    <row r="409" spans="1:1" x14ac:dyDescent="0.4">
      <c r="A409" t="str">
        <v>BB1BL204</v>
      </c>
    </row>
    <row r="410" spans="1:1" x14ac:dyDescent="0.4">
      <c r="A410" t="str">
        <v>BB1BL205</v>
      </c>
    </row>
    <row r="411" spans="1:1" x14ac:dyDescent="0.4">
      <c r="A411" t="str">
        <v>BB1BL206</v>
      </c>
    </row>
    <row r="412" spans="1:1" x14ac:dyDescent="0.4">
      <c r="A412" t="str">
        <v>BB1EM815</v>
      </c>
    </row>
    <row r="413" spans="1:1" x14ac:dyDescent="0.4">
      <c r="A413" t="str">
        <v>BB1EM855</v>
      </c>
    </row>
    <row r="414" spans="1:1" x14ac:dyDescent="0.4">
      <c r="A414">
        <v>0</v>
      </c>
    </row>
    <row r="415" spans="1:1" x14ac:dyDescent="0.4">
      <c r="A415" t="str">
        <v>BB1EM673</v>
      </c>
    </row>
    <row r="416" spans="1:1" x14ac:dyDescent="0.4">
      <c r="A416" t="str">
        <v>BB1EM674</v>
      </c>
    </row>
    <row r="417" spans="1:1" x14ac:dyDescent="0.4">
      <c r="A417" t="str">
        <v>BB1EM601</v>
      </c>
    </row>
    <row r="418" spans="1:1" x14ac:dyDescent="0.4">
      <c r="A418" t="str">
        <v>BB1IV650</v>
      </c>
    </row>
    <row r="419" spans="1:1" x14ac:dyDescent="0.4">
      <c r="A419" t="str">
        <v>BB1EM657</v>
      </c>
    </row>
    <row r="420" spans="1:1" x14ac:dyDescent="0.4">
      <c r="A420" t="str">
        <v>BB1EM656</v>
      </c>
    </row>
    <row r="421" spans="1:1" x14ac:dyDescent="0.4">
      <c r="A421" t="str">
        <v>BB1EM856</v>
      </c>
    </row>
    <row r="422" spans="1:1" x14ac:dyDescent="0.4">
      <c r="A422" t="str">
        <v>BB1EM850</v>
      </c>
    </row>
    <row r="423" spans="1:1" x14ac:dyDescent="0.4">
      <c r="A423" t="str">
        <v>BB1EM851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12"/>
  <sheetViews>
    <sheetView workbookViewId="0"/>
    <sheetView workbookViewId="1"/>
  </sheetViews>
  <sheetFormatPr defaultColWidth="0" defaultRowHeight="15" x14ac:dyDescent="0.4"/>
  <cols>
    <col min="1" max="1" width="12.1796875" bestFit="1" customWidth="1"/>
    <col min="2" max="2" width="9.90625" customWidth="1"/>
    <col min="3" max="16384" width="8.90625" hidden="1"/>
  </cols>
  <sheetData>
    <row r="1" spans="1:2" x14ac:dyDescent="0.4">
      <c r="A1" t="s">
        <v>1592</v>
      </c>
      <c r="B1" t="s">
        <v>1593</v>
      </c>
    </row>
    <row r="2" spans="1:2" x14ac:dyDescent="0.4">
      <c r="A2" t="s">
        <v>1589</v>
      </c>
      <c r="B2">
        <v>38025</v>
      </c>
    </row>
    <row r="10" spans="1:2" x14ac:dyDescent="0.4">
      <c r="B10" t="str">
        <f>Instruments[[#Headers],[Filename]]</f>
        <v>Filename</v>
      </c>
    </row>
    <row r="11" spans="1:2" x14ac:dyDescent="0.4">
      <c r="B11" t="str">
        <f>INSTRUMENTS!H2</f>
        <v>Filename</v>
      </c>
    </row>
    <row r="12" spans="1:2" x14ac:dyDescent="0.4">
      <c r="B12" t="s">
        <v>1703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0B3C4A-8EAF-435B-A956-9E7103BAD5F3}">
  <ds:schemaRefs>
    <ds:schemaRef ds:uri="http://schemas.microsoft.com/DataMashup"/>
  </ds:schemaRefs>
</ds:datastoreItem>
</file>

<file path=customXml/itemProps2.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4.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_IO_CABINETS</vt:lpstr>
      <vt:lpstr>MSIO</vt:lpstr>
      <vt:lpstr>TAG_DATA</vt:lpstr>
      <vt:lpstr>PROTOTYPE_FIELDS</vt:lpstr>
      <vt:lpstr>IO</vt:lpstr>
      <vt:lpstr>_DEVICE_TAGS</vt:lpstr>
      <vt:lpstr>_DEVICES</vt:lpstr>
      <vt:lpstr>INSTRUMENTS</vt:lpstr>
      <vt:lpstr>prototype V6 spec</vt:lpstr>
      <vt:lpstr>Sheet4</vt:lpstr>
      <vt:lpstr>_Parameters</vt:lpstr>
      <vt:lpstr>fieldlist</vt:lpstr>
      <vt:lpstr>jobNumber</vt:lpstr>
      <vt:lpstr>MSIO!Print_Titles</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2020-05-13T08:21:10Z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