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8_{4A83D9A1-C3AE-4363-9B5A-AF619D26399D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Bill of Materials" sheetId="1" r:id="rId1"/>
  </sheets>
  <externalReferences>
    <externalReference r:id="rId2"/>
    <externalReference r:id="rId3"/>
  </externalReferences>
  <definedNames>
    <definedName name="_xlnm.Print_Area" localSheetId="0">'Bill of Materials'!$B$1:$I$41</definedName>
    <definedName name="Priority">'[1]Business Process Flowchart'!#REF!</definedName>
    <definedName name="Status">'[1]Business Process Flowchart'!#REF!</definedName>
    <definedName name="Type">'[2]Towing Invoice'!#REF!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2" i="1"/>
  <c r="I9" i="1"/>
  <c r="I10" i="1"/>
  <c r="I41" i="1" l="1"/>
  <c r="C6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<sst xmlns="http://schemas.openxmlformats.org/spreadsheetml/2006/main" count="154" uniqueCount="115">
  <si>
    <t>PRODUCT NAME</t>
  </si>
  <si>
    <t>Clinostat</t>
  </si>
  <si>
    <t>INFO</t>
  </si>
  <si>
    <t>APPROVED BY</t>
  </si>
  <si>
    <t>DATE OF APPROVAL</t>
  </si>
  <si>
    <t>White Bold Indicates: Printable Part</t>
  </si>
  <si>
    <t>ORDER/PART COUNT</t>
  </si>
  <si>
    <t>Red Bold Indicates: Part Requiring Order</t>
  </si>
  <si>
    <t>TOTAL COST</t>
  </si>
  <si>
    <t>Green Bold Indicates: Ordered Part</t>
  </si>
  <si>
    <t>PART NUMBER</t>
  </si>
  <si>
    <t>PART NAME</t>
  </si>
  <si>
    <t>DESCRIPTION</t>
  </si>
  <si>
    <t>QUANTITY</t>
  </si>
  <si>
    <t>UNITS</t>
  </si>
  <si>
    <t>PART IMAGE</t>
  </si>
  <si>
    <t>UNIT COST</t>
  </si>
  <si>
    <t>AMOUNT</t>
  </si>
  <si>
    <t>Bar Corner Connection (Base)</t>
  </si>
  <si>
    <r>
      <rPr>
        <sz val="10"/>
        <color rgb="FF000000"/>
        <rFont val="Times New Roman"/>
      </rPr>
      <t xml:space="preserve">4 screwed irregular-pentagon corner connections. </t>
    </r>
    <r>
      <rPr>
        <b/>
        <u/>
        <sz val="10"/>
        <color rgb="FF000000"/>
        <rFont val="Times New Roman"/>
      </rPr>
      <t>TAKES M5 SCREWS</t>
    </r>
    <r>
      <rPr>
        <sz val="10"/>
        <color rgb="FFFFFFFF"/>
        <rFont val="Times New Roman"/>
      </rPr>
      <t xml:space="preserve"> </t>
    </r>
    <r>
      <rPr>
        <sz val="10"/>
        <color rgb="FF000000"/>
        <rFont val="Times New Roman"/>
      </rPr>
      <t>(STANDARD/ORDERABLE) [ShortxWxHxThickness]</t>
    </r>
  </si>
  <si>
    <t>QUANTITY 2 OF ORDER LINK</t>
  </si>
  <si>
    <t>https://www.amazon.com/Bracket-Anodised-Outside-Aluminum-Extrusion/dp/B07ZQFJ2CK/ref=sr_1_8?crid=5FNROCXAOIQH&amp;dib=eyJ2IjoiMSJ9.q-1MwVsCusX4lbWGFfHzQS_pgZTZQqomkSgG_enW27jTv6lg7C49sabLsB58aGP_aTVlRJ-8MZG4ms6eBxomX0b8tMlFZCmKOReCHcJWovlFSYCMw-GROzhmYG1Kg6OMcC76o2DWnquSWImNHktM8bE59cZGMrblUvtBFFI0M471P44UE1Zu35naOVw1wv9AkOONg-zws5KBfubFTZGCMNGU_HT8hDC3YKQ8QVGgjWZWotIX-ih8XgWi680_Jjhvum1viMkzFw0JOh7YNjzWXjoW0qbI6EfjCl6KqUoh4p8.BhbPMIzONugKI-eIM2JTuZkjI-VfZ7Ppel3qEPksiO8&amp;dib_tag=se&amp;keywords=misumi%2Bsquare%2Baluminum%2Bextrusion%2Bcorner%2Btype&amp;qid=1747022170&amp;s=industrial&amp;sprefix=misumi%2Bsquare%2Baluminum%2Bextrusion%2Bcorner%2Btype%2Cindustrial%2C67&amp;sr=1-8&amp;th=1</t>
  </si>
  <si>
    <t>Bar 90Deg Connection (Base)</t>
  </si>
  <si>
    <t>QUANTITY 1 OF ORDER LINK</t>
  </si>
  <si>
    <t>https://www.amazon.com/Bracket-Connectors-Aluminum-Extrusion-Accessories/dp/B0B9JVW5X8/ref=sxin_16_pa_sp_search_thematic_sspa?content-id=amzn1.sym.87b1f643-33a9-49d2-948f-44f2ccfe0508%3Aamzn1.sym.87b1f643-33a9-49d2-948f-44f2ccfe0508&amp;crid=2EAV0TSZRG1U7&amp;cv_ct_cx=90%2BDegree%2BInside%2BCorner%2BBracket%2B20w&amp;keywords=90%2BDegree%2BInside%2BCorner%2BBracket%2B20w&amp;pd_rd_i=B0B9JXJWY4&amp;pd_rd_r=30ea2ba0-e9d9-46da-ac54-cf74e0f0c06e&amp;pd_rd_w=TkYgB&amp;pd_rd_wg=QEDT0&amp;pf_rd_p=87b1f643-33a9-49d2-948f-44f2ccfe0508&amp;pf_rd_r=GXACGQGX5Q9SFM19NDKX&amp;qid=1747024821&amp;s=hi&amp;sbo=RZvfv%2F%2FHxDF%2BO5021pAnSA%3D%3D&amp;sprefix=90%2Bdegree%2Binside%2Bcorner%2Bbracket%2B20w%2Ctools%2C74&amp;sr=1-1-6024b2a3-78e4-4fed-8fed-e1613be3bcce-spons&amp;sp_csd=d2lkZ2V0TmFtZT1zcF9zZWFyY2hfdGhlbWF0aWM&amp;th=1</t>
  </si>
  <si>
    <t>M5 T-nuts</t>
  </si>
  <si>
    <t>https://www.amazon.com/HELIFOUNER-Pieces-2020-Aluminum-Profile/dp/B0B1LTRYR5/ref=sxin_16_pa_sp_search_thematic_sspa?content-id=amzn1.sym.87b1f643-33a9-49d2-948f-44f2ccfe0508%3Aamzn1.sym.87b1f643-33a9-49d2-948f-44f2ccfe0508&amp;crid=5ZBYCJIZJ80F&amp;cv_ct_cx=m5%2Bt-nuts&amp;keywords=m5%2Bt-nuts&amp;pd_rd_i=B0B1LTRYR5&amp;pd_rd_r=5fbf7542-3e47-4771-b134-6d8511c6881b&amp;pd_rd_w=LW24G&amp;pd_rd_wg=rwDTU&amp;pf_rd_p=87b1f643-33a9-49d2-948f-44f2ccfe0508&amp;pf_rd_r=MA86YGVPK1931H5T108X&amp;qid=1747069483&amp;s=industrial&amp;sbo=RZvfv%2F%2FHxDF%2BO5021pAnSA%3D%3D&amp;sprefix=m5%2Bt-nuts%2Cindustrial%2C124&amp;sr=1-4-6024b2a3-78e4-4fed-8fed-e1613be3bcce-spons&amp;sp_csd=d2lkZ2V0TmFtZT1zcF9zZWFyY2hfdGhlbWF0aWM&amp;th=1</t>
  </si>
  <si>
    <t>Small Stepper for inner arm</t>
  </si>
  <si>
    <t>https://www.amazon.com/iexcell-Thread-Stainless-Socket-Screws/dp/B07CXKDJ7X/ref=asc_df_B0D5LQD696?mcid=0fc05dd91ca439b4976eff2272593c81&amp;hvocijid=18036022613887275258-B0D5LQD696-&amp;hvexpln=73&amp;tag=hyprod-20&amp;linkCode=df0&amp;hvadid=721245378154&amp;hvpos=&amp;hvnetw=g&amp;hvrand=18036022613887275258&amp;hvpone=&amp;hvptwo=&amp;hvqmt=&amp;hvdev=c&amp;hvdvcmdl=&amp;hvlocint=&amp;hvlocphy=9011071&amp;hvtargid=pla-2281435177378&amp;th=1</t>
  </si>
  <si>
    <t>Diagonally supported long-running base bars (STANDARD/ORDERABLE) [LxWxD]</t>
  </si>
  <si>
    <t>DRV8825 Stepper Drivers (for Nema 17 steppers)</t>
  </si>
  <si>
    <t>Nema 17 motors require these instead of the smaller ones that come in Arduino Kits.</t>
  </si>
  <si>
    <t>https://www.amazon.com/WWZMDiB-DRV8825-Different-Resolutions-StepStick/dp/B0C6P9BCLV/ref=sr_1_2_sspa?crid=2X6NFFW49DKDM&amp;dib=eyJ2IjoiMSJ9.AS3o1rsA_tfhtj5rg9wJWiFPgK6UZnQzuRoJGwOjZZa6_vddS6pPpSEIhED6o6d7mS-ZYmrrMtUhetCGopfQBtHIhpWi-4gEhOp4chXGdhAcvldrB67kk1FrvaFgv4SC6kY_gFXqhxWNouxQJcX-zGDrbXrprgQLrhUNd_Rq7zeOcSCal1qAfytbHX34kwCkFVBIG4hk_o9rwLrKLxQV7ddhwAOA3GIYVuOY5K7LJUY.Ms878JYenZ1cNRTzLONyAe1wPZpQ3oFGiPo95u9ENWA&amp;dib_tag=se&amp;keywords=drv8825+stepper+motor+driver&amp;qid=1746651051&amp;sprefix=DRV8825%2Caps%2C167&amp;sr=8-2-spons&amp;sp_csd=d2lkZ2V0TmFtZT1zcF9hdGY&amp;psc=1</t>
  </si>
  <si>
    <t>Outer Arm</t>
  </si>
  <si>
    <t>TOTAL PARTS</t>
  </si>
  <si>
    <t>TOTAL</t>
  </si>
  <si>
    <t>End</t>
  </si>
  <si>
    <t>Microstat BoM</t>
  </si>
  <si>
    <t>David Krupp</t>
  </si>
  <si>
    <r>
      <t xml:space="preserve">2 screwed 90Deg connection for upright vertical bars. </t>
    </r>
    <r>
      <rPr>
        <b/>
        <u/>
        <sz val="10"/>
        <color rgb="FF000000"/>
        <rFont val="Times New Roman"/>
        <family val="1"/>
      </rPr>
      <t>M5 SCREWS/T-NUTS INCLUDED</t>
    </r>
    <r>
      <rPr>
        <sz val="10"/>
        <color rgb="FF000000"/>
        <rFont val="Times New Roman"/>
      </rPr>
      <t xml:space="preserve"> (STANDARD/ORDERABLE)</t>
    </r>
  </si>
  <si>
    <t>https://www.amazon.com/Kadrick-Button-Assortment-Stainless-Washers/dp/B0BZ7YZY3D/ref=sr_1_16?crid=13Z6MF6MUP97X&amp;dib=eyJ2IjoiMSJ9.qJ-AEB_rewkHG7dtWZqPHPZYTkwtb1aVdVdU0EnTsvxrcpVdrKP7wCsReiunX942Zi9iZ6o3uOLgNXZpMOFEZATfbbUqzFuINz3KkI4WUpkQBi8Vc36i4zJL7Pc_n7mLQqj30eEul0GlwhEGopynL78AYkSBXIY-XurPtx2BAY6s2-necATVZI4yqHuLeL-O5ttnlWDr4dmcQvX9Jaajh9a6sYvMNXPgMjkTfgskO_hIxsvNAkZ-ZwIl_FFCInEIoDo5EPiJKO0p9sCOas3oNKKtTrO6OvSd_XTcH2segCI.BTbCwIT_YmTmSzer9L1JkmGL4vg-ZuJ99dVN5cwYPRI&amp;dib_tag=se&amp;keywords=M5%2BScrews%2Bhex%2Bhead&amp;qid=1751411267&amp;s=hi&amp;sprefix=m5%2Bscrews%2Bhex%2Bhea%2Ctools%2C113&amp;sr=1-16&amp;th=1</t>
  </si>
  <si>
    <t>https://www.amazon.com/Aluminum-Extrusion-European-Standard-7-874inch/dp/B08744RN57/ref=sxin_16_pa_sp_search_thematic_sspa?content-id=amzn1.sym.87b1f643-33a9-49d2-948f-44f2ccfe0508%3Aamzn1.sym.87b1f643-33a9-49d2-948f-44f2ccfe0508&amp;crid=1XWVL4EVKCJUJ&amp;cv_ct_cx=20x20%2BAluminum%2BExtrusion&amp;keywords=20x20%2BAluminum%2BExtrusion&amp;pd_rd_i=B08Y8KL79L&amp;pd_rd_r=d13379d3-4deb-4034-b926-e72ff61d3326&amp;pd_rd_w=lurc5&amp;pd_rd_wg=sjs2N&amp;pf_rd_p=87b1f643-33a9-49d2-948f-44f2ccfe0508&amp;pf_rd_r=FRH0GMJWRQG9THF3JYY0&amp;qid=1747026540&amp;s=industrial&amp;sbo=RZvfv%2F%2FHxDF%2BO5021pAnSA%3D%3D&amp;sprefix=20x20%2Baluminum%2Bextrusion%2Cindustrial%2C138&amp;sr=1-1-6024b2a3-78e4-4fed-8fed-e1613be3bcce-spons&amp;sp_csd=d2lkZ2V0TmFtZT1zcF9zZWFyY2hfdGhlbWF0aWM&amp;th=1</t>
  </si>
  <si>
    <t>Aluminum Extrusions (300mm)</t>
  </si>
  <si>
    <t>https://www.amazon.com/dp/B00PNEQKC0?ref=ppx_yo2ov_dt_b_fed_asin_title</t>
  </si>
  <si>
    <t>48 mm Nema 17 Stepper Motor</t>
  </si>
  <si>
    <t>20.5 mm Nema 17 Stepper Motor</t>
  </si>
  <si>
    <t>High Torque Motor for main swingarm</t>
  </si>
  <si>
    <t>https://www.amazon.com/dp/B0D22GZFPC?ref=ppx_yo2ov_dt_b_fed_asin_title&amp;th=1</t>
  </si>
  <si>
    <t>Slip Ring</t>
  </si>
  <si>
    <t xml:space="preserve"> (22 mm, 4-channel, 5 amp maximum)</t>
  </si>
  <si>
    <t>https://www.aliexpress.us/item/2251832799374262.html?spm=a2g0o.order_list.order_list_main.5.20cf1802XtGyHc&amp;gatewayAdapt=glo2usa</t>
  </si>
  <si>
    <t>https://www.amazon.com/LAFVIN-Board-ATmega328P-Micro-Controller-Arduino/dp/B07G99NNXL/ref=sr_1_1?crid=3U613F58A4A7V&amp;dib=eyJ2IjoiMSJ9.eYAgf6Lx10URrw0ZwXMGi5cO_Gz8qsvOwNO2HFgC8-sVd4F92pxS4iBQBorTuGMJzKJIhy8zZSr0j2Ep9LJgpg-U7Mj1uGNUi5V-Wa3pk5PG9y-9qz2RHQL3IZygFMZuWq7Pu4sdzusoCS4k0QP-O9lkjXCPUpSQhMxyEBXwG-gh2T013960O-DU-FI4ZkfX8e7g6CuuOZoHuDOEvhm0bK_qwltaFXo86_RkUGQ-N_zJxHMRzLU5dgBikZBV1afCJAj2U1wpbZ4Cjp0KNKdm3ATDWdF2e0eA1pPHzRyKIdY.D28ecpBlO_RgCKeIbU6JLHLrBqXK_RHbvAzlMOrLYIk&amp;dib_tag=se&amp;keywords=arduino+nano&amp;qid=1751412718&amp;s=industrial&amp;sprefix=arduino+nano%2Cindustrial%2C100&amp;sr=1-1</t>
  </si>
  <si>
    <t>Arduino Nano Microcontroller</t>
  </si>
  <si>
    <t>Attached link comes with 3 controllers, only one is needed, no single boards avaliable for cheaper.</t>
  </si>
  <si>
    <t>https://www.amazon.com/WWZMDiB-SYB-170-Breadboard-Colorful-Multicolored/dp/B0B827VM95/ref=sr_1_3?crid=3FOA05Z508JV5&amp;dib=eyJ2IjoiMSJ9.tKbpuwNItVPtLlsatFyIWHrPAs_EzKVsgM_hBIJO0BftF4KomCB0GUp_8xxJOqyVz2Nw7fwbyzipzQGq30q_ebGTnGHyrcnYqk3Qp1wbLFTSJ1F879EF8GuvtDpqUmkwkLrhzRDH70M2A_4Li8NvceZ-2xXHE4mhN_Tr5OYCoctTdsPNTjsT9ITwfqRtoO2kq_LDBaVntc3gzmdfq3K_TjQGCP31T59OYVYSEK5wBomwW16QSyFca4Wm5VY4OKD7JBgT0xa4Jxj-YRC9xxrZbW-k6mRQVr-6W4oIXyeZypk.lM1aG3Nnb5qMFS5SfB4U8HQ762aQ8LwUS4ZikTa4I90&amp;dib_tag=se&amp;keywords=arduino+small+breadboard+white&amp;qid=1751413022&amp;s=industrial&amp;sprefix=arduino+small+breadboard+white%2Cindustrial%2C82&amp;sr=1-3</t>
  </si>
  <si>
    <t>Breadboards (Mini, 6pcs)</t>
  </si>
  <si>
    <t>Comes with 6 small breadboards for the controller case. This can be substituted for one larger breadboard for simplicity ***control case edit required***.</t>
  </si>
  <si>
    <t>https://www.amazon.com/Hosyond-Display-Module-Arduino-Raspberry/dp/B0BWTFN9WF/ref=sr_1_1?crid=35RY7EZJOOP1Y&amp;dib=eyJ2IjoiMSJ9.u4q2yN8SMTylJpRYJGVrlJBMIwr43iCuDn3cZBc8HJxuNaZ64LjiNBS5u_gVPYrNr0XFWeC2MpS0PN-wMZpOecYqWKIywPIMYVimBS8Th4s1StL0SyRjzG8I7zrT2KAWjr5tC4HIw2O0hV4F6czKLzOLrvAQ4d0IkOt_F2m-cZcwLPqqlRPPwxOGEF5VsMgrYGPWsbonuP8_6Rs6kjFZpQ5-fEBwl2PZRpJa0lPNZcbw7mTPZio_OnKGMurjg0F5DkH3Wp_k4e3vWQC0baXabQ.G0jTwgCdqRYN8JC47RvNVcd77SlczW-Q4NAujkuVLug&amp;dib_tag=se&amp;keywords=1602%2Blcd%2Bscreen%2Bwith%2Bbackpack&amp;qid=1751413319&amp;s=industrial&amp;sprefix=1602%2Blcd%2Bscreen%2Bwith%2Bbackpack%2Cindustrial%2C108&amp;sr=1-1&amp;th=1</t>
  </si>
  <si>
    <t>1602 LCD Screen (3pcs)</t>
  </si>
  <si>
    <t>With I2C backpack for wiring simplicity. Comes with 3 pieces.</t>
  </si>
  <si>
    <t>https://www.amazon.com/EDGELEC-Breadboard-Optional-Assorted-Multicolored/dp/B07GD2BWPY/ref=sr_1_1_sspa?crid=3JQJZY3N8NS3H&amp;dib=eyJ2IjoiMSJ9.tHrOpKgfwLOxUKI85najNXT2-B-qqawbsVKvoQNDTgEMc0Mb_3ZhNFvBRoDlGzUPCYx5BD8_-cgFQVOupIFrE0rFjLQ7RKu4dcK-g0XMDwG8BjFBW0sxzRxFjdlE7NEtBb-FKnHt5Y4-8vvpxa9HwxwU7ii8xQeo5QqXBOMdtxSRIUtOpz9im1zBmq6JU28-1aZcqTshFWb55n2SJI6ORhCPziZltNqVR6YJN0z0CP4We3dRDrh9SNLEn5_hnITn1Vt9IQGTd-2rYNdNeYBKu2NfATS7r_HC-ZaoyY4MZs8.29Sv6yzBL3boZmHdhaoJ7xFs2wUXLZk3s_I-JlY3v-8&amp;dib_tag=se&amp;keywords=breadboard%2Bwires&amp;qid=1751413895&amp;s=industrial&amp;sprefix=breadboard%2Bwires%2Cindustrial%2C111&amp;sr=1-1-spons&amp;sp_csd=d2lkZ2V0TmFtZT1zcF9hdGY&amp;th=1</t>
  </si>
  <si>
    <t>https://www.amazon.com/dp/B07H5G7GC6?ref=ppx_yo2ov_dt_b_fed_asin_title</t>
  </si>
  <si>
    <t>Jumper Wires</t>
  </si>
  <si>
    <t>For assembling the Clinostat controller.</t>
  </si>
  <si>
    <t>Terminal Block Connectors</t>
  </si>
  <si>
    <t>For controller, connects both power supply and the steppers to the breadboards.</t>
  </si>
  <si>
    <t>https://www.amazon.com/Pigtails-Connector-Adapter-Security-Surveillance/dp/B0C5DWVGJ8/ref=sr_1_18?crid=3F6C415T28MBT&amp;dib=eyJ2IjoiMSJ9.jK3uT0lpUTH3ShGlz8QGSOVmasQ6EdGsEpv16Q_SoJZNZ6vt4g827jn3PgD7QxhX4xAGtZDPTsGDlRQGgfn_jDE7nx-PXDUhIGrWSGQyd4sHPvSIxYno0r_Mwz11_SPTFKzZGtGM1EpNxEd0ZhdoiQfU_IP9tBj_vOjBU8C6EOvZGqoztfx53IPA1OtkNW1CgDIln3NyFRjKum7w961VcSAKQygeMsaS_qr5mp8r0mM.lQBPvcOTIzsLrQJH_res5ICeGgl20EDxm9MfGgTWxjU&amp;dib_tag=se&amp;keywords=18AWG+female+power+supply+wires&amp;qid=1751414196&amp;sprefix=18awg+female+power+supply+wire%2Caps%2C101&amp;sr=8-18</t>
  </si>
  <si>
    <t>Female DC Barrel Plug Connector</t>
  </si>
  <si>
    <t>16 AWG power supply cable, needs to be attached to a male cable 12V 5amp power supply.</t>
  </si>
  <si>
    <t>https://www.amazon.com/dp/B0CW2PJQLJ?ref=ppx_yo2ov_dt_b_fed_asin_title</t>
  </si>
  <si>
    <t>12V 5A Power Supply</t>
  </si>
  <si>
    <t>DC Output Jack</t>
  </si>
  <si>
    <t>https://www.amazon.com/108PCS-Heat-Shrink-Tubing-Kit/dp/B0DRKLWLY5/ref=sr_1_11?dib=eyJ2IjoiMSJ9.LuQ38KLBNV1yKhuWBZneFwQlluOU0FrJOeojNBzW3dayJiD1kzrP78suLTmERSkVJATUinDrB0RPVYvG9gv1OnBdpl3tidluuvz3cWkBI6my-UeRL6CA9QYECv8n5y20jLCVCU_8Ngt7SjKCP2Xc0xX3ng0zwa06kRgvmkZZQ_QyxLVvEy0K4RqONE5AMet7bZnUXvwp5vb70eHL5KwzdLDM8uu_4hTWEzcOWSwaOX4.Flv--Z8r1EFLRUWAhfm8Hlp7oIL5FErkipc4Fi8xdYg&amp;dib_tag=se&amp;keywords=marine%2Bgrade%2Bheatshrink&amp;qid=1751414848&amp;sr=8-11&amp;th=1</t>
  </si>
  <si>
    <t>Heat Shrink</t>
  </si>
  <si>
    <t>For splicing the 20.5 mm Stepper Motor wires with the slip ring interface. Will need to be done on both sides of the slip ring for proper cable length.</t>
  </si>
  <si>
    <t>https://www.amazon.com/DIYables-Button-Arduino-ESP8266-Raspberry/dp/B0BXKN4TY6/ref=sr_1_1?crid=DUWBXGQO35A0&amp;dib=eyJ2IjoiMSJ9.QSpj3Y3QBlgrDclcCLSTeuwRZfPIkVwess_-ovBOKdfDHoZWZrtNmfDCyahNSsJFDQ-AK-S8xE2obs0YZ16DFLSEjMS8HFxBIj6o7hqk5VCDDbijTbIzFMw_2OWdOAD-psVDBgXbfhcFpZfPfK6nRZch3ke9Y7vO3WFEhbMgHsy4x6smYdMHFx3m25Tw6PLuPh9WaSkWqcA1nRAoK1yxRz75TG-avQvij5c3PBvmZjr7mVCIRLXwJGrEUKOAs821WDrZshQZP_U9f9-ieMURbtxkoHBq7Prtf-COgls2Tys.uDpK5YRKAkjDmYwYIQ73zVcNE0g51Ca75Nv_Btrs-LM&amp;dib_tag=se&amp;keywords=breadboard%2Bbutton&amp;qid=1751415064&amp;s=electronics&amp;sprefix=breadboard%2Bbutton%2Celectronics%2C106&amp;sr=1-1&amp;th=1</t>
  </si>
  <si>
    <t>Pushbutton</t>
  </si>
  <si>
    <t>Push button for Arduino/breadboard. 20 buttons included, only one needed.</t>
  </si>
  <si>
    <t>200 x 200 x 45 mm</t>
  </si>
  <si>
    <t>PLA, ASA, or ABS. 20% Infill, 0.2 mm or lower layer height recommended.</t>
  </si>
  <si>
    <t>QUANTITY 1</t>
  </si>
  <si>
    <t>Payload Platform</t>
  </si>
  <si>
    <t>Small Motor Shaft Extension</t>
  </si>
  <si>
    <t>Large Motor Shaft Extension</t>
  </si>
  <si>
    <t>20 mm Rod Swivel</t>
  </si>
  <si>
    <t>QUANTITY 2</t>
  </si>
  <si>
    <t>Slip Ring Mount</t>
  </si>
  <si>
    <t>Short Rod Blockoff</t>
  </si>
  <si>
    <t xml:space="preserve">Short Rod  </t>
  </si>
  <si>
    <t>Long Rod</t>
  </si>
  <si>
    <t>Motor Spacer Box</t>
  </si>
  <si>
    <t>Rod Spacer Box</t>
  </si>
  <si>
    <t>Controller Case</t>
  </si>
  <si>
    <t>Controller Case Lid</t>
  </si>
  <si>
    <t>PLA, ASA, or ABS. 20% Infill, 0.2 mm or lower layer height recommended. Supports needed.</t>
  </si>
  <si>
    <r>
      <t xml:space="preserve">PLA, ASA, or ABS. 20% Infill, 0.2 mm or lower layer height recommended. </t>
    </r>
    <r>
      <rPr>
        <b/>
        <u/>
        <sz val="10"/>
        <color theme="1"/>
        <rFont val="Times New Roman"/>
        <family val="1"/>
      </rPr>
      <t>No Supports.</t>
    </r>
  </si>
  <si>
    <t>PLA, ASA, or ABS. 20% Infill, 0.2 mm or lower layer height recommended. Supports recommended.</t>
  </si>
  <si>
    <t>M5 fasteners needed for frame componets and motor/rod mounting.</t>
  </si>
  <si>
    <t>For assembling the frame.</t>
  </si>
  <si>
    <t>M3</t>
  </si>
  <si>
    <t>M5</t>
  </si>
  <si>
    <t>M3 Fastenings</t>
  </si>
  <si>
    <t>M5 Fastenings</t>
  </si>
  <si>
    <t>M3 fasteners for all motor, swivel, blockoff, and non-frame structural componets.</t>
  </si>
  <si>
    <t>140 x 140 x 40 mm</t>
  </si>
  <si>
    <t>125 x 60 x 50 mm</t>
  </si>
  <si>
    <t>125 x 60 x 52 mm</t>
  </si>
  <si>
    <t>120 x 60 x 10 mm</t>
  </si>
  <si>
    <t>⌀15.5 mm, 52 mm</t>
  </si>
  <si>
    <t>⌀15.5 mm, 27 mm</t>
  </si>
  <si>
    <t>⌀40 mm, 2 mm</t>
  </si>
  <si>
    <t>⌀44 mm, 35 mm</t>
  </si>
  <si>
    <t>⌀40 mm, 15 mm</t>
  </si>
  <si>
    <t>45 x 45 x 50 mm</t>
  </si>
  <si>
    <t>35 x 35 x 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</si>
</sst>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800]dddd\,\ mmmm\ dd\,\ yyyy"/>
  </numFmts>
  <fonts count="2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20"/>
      <color theme="0" tint="-0.499984740745262"/>
      <name val="Times New Roman"/>
      <family val="1"/>
    </font>
    <font>
      <b/>
      <sz val="8"/>
      <color theme="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36"/>
      <color theme="3" tint="0.79998168889431442"/>
      <name val="Times New Roman"/>
      <family val="1"/>
    </font>
    <font>
      <b/>
      <sz val="9"/>
      <color theme="0"/>
      <name val="Times New Roman"/>
      <family val="1"/>
    </font>
    <font>
      <b/>
      <sz val="10"/>
      <color theme="0"/>
      <name val="Times New Roman"/>
      <family val="1"/>
    </font>
    <font>
      <b/>
      <sz val="18"/>
      <color theme="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Times New Roman"/>
    </font>
    <font>
      <b/>
      <u/>
      <sz val="10"/>
      <color rgb="FF000000"/>
      <name val="Times New Roman"/>
    </font>
    <font>
      <sz val="10"/>
      <color rgb="FFFFFFFF"/>
      <name val="Times New Roman"/>
    </font>
    <font>
      <sz val="10"/>
      <color theme="1"/>
      <name val="Times New Roman"/>
    </font>
    <font>
      <b/>
      <u/>
      <sz val="10"/>
      <color rgb="FF000000"/>
      <name val="Times New Roman"/>
      <family val="1"/>
    </font>
    <font>
      <u/>
      <sz val="12"/>
      <color theme="10"/>
      <name val="Times New Roman"/>
      <family val="1"/>
    </font>
    <font>
      <u/>
      <sz val="10"/>
      <color theme="10"/>
      <name val="Times New Roman"/>
      <family val="1"/>
    </font>
    <font>
      <b/>
      <u/>
      <sz val="1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rgb="FF40B14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0" fontId="5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horizontal="right" vertical="center" indent="1"/>
    </xf>
    <xf numFmtId="0" fontId="8" fillId="0" borderId="1" xfId="0" applyFont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right" vertical="center" indent="1"/>
    </xf>
    <xf numFmtId="0" fontId="9" fillId="0" borderId="1" xfId="0" applyFont="1" applyBorder="1" applyAlignment="1">
      <alignment horizontal="left" vertical="center" indent="1"/>
    </xf>
    <xf numFmtId="0" fontId="9" fillId="4" borderId="1" xfId="0" applyFont="1" applyFill="1" applyBorder="1" applyAlignment="1">
      <alignment horizontal="left" vertical="center" indent="1"/>
    </xf>
    <xf numFmtId="164" fontId="9" fillId="0" borderId="1" xfId="0" applyNumberFormat="1" applyFont="1" applyBorder="1" applyAlignment="1">
      <alignment horizontal="left" vertical="center" indent="1"/>
    </xf>
    <xf numFmtId="0" fontId="7" fillId="3" borderId="1" xfId="0" applyFont="1" applyFill="1" applyBorder="1" applyAlignment="1">
      <alignment horizontal="right" vertical="center" indent="1"/>
    </xf>
    <xf numFmtId="1" fontId="9" fillId="5" borderId="1" xfId="0" applyNumberFormat="1" applyFont="1" applyFill="1" applyBorder="1" applyAlignment="1">
      <alignment horizontal="right" vertical="center" indent="1"/>
    </xf>
    <xf numFmtId="44" fontId="9" fillId="5" borderId="1" xfId="0" applyNumberFormat="1" applyFont="1" applyFill="1" applyBorder="1" applyAlignment="1">
      <alignment horizontal="right" vertical="center" inden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 indent="1"/>
    </xf>
    <xf numFmtId="1" fontId="9" fillId="4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 wrapText="1"/>
    </xf>
    <xf numFmtId="44" fontId="9" fillId="4" borderId="1" xfId="0" applyNumberFormat="1" applyFont="1" applyFill="1" applyBorder="1" applyAlignment="1">
      <alignment horizontal="left" vertical="center" indent="1"/>
    </xf>
    <xf numFmtId="44" fontId="9" fillId="5" borderId="1" xfId="0" applyNumberFormat="1" applyFont="1" applyFill="1" applyBorder="1" applyAlignment="1">
      <alignment horizontal="left" vertical="center" indent="1"/>
    </xf>
    <xf numFmtId="0" fontId="12" fillId="3" borderId="2" xfId="0" applyFont="1" applyFill="1" applyBorder="1" applyAlignment="1">
      <alignment horizontal="left" vertical="center" wrapText="1" indent="1"/>
    </xf>
    <xf numFmtId="0" fontId="12" fillId="3" borderId="3" xfId="0" applyFont="1" applyFill="1" applyBorder="1" applyAlignment="1">
      <alignment horizontal="left" vertical="center" wrapText="1" indent="1"/>
    </xf>
    <xf numFmtId="0" fontId="12" fillId="3" borderId="4" xfId="0" applyFont="1" applyFill="1" applyBorder="1" applyAlignment="1">
      <alignment horizontal="right" vertical="center" wrapText="1" indent="1"/>
    </xf>
    <xf numFmtId="1" fontId="9" fillId="4" borderId="3" xfId="0" applyNumberFormat="1" applyFont="1" applyFill="1" applyBorder="1" applyAlignment="1">
      <alignment horizontal="center" vertical="center"/>
    </xf>
    <xf numFmtId="1" fontId="12" fillId="3" borderId="2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left" vertical="center" indent="1"/>
    </xf>
    <xf numFmtId="44" fontId="12" fillId="3" borderId="4" xfId="0" applyNumberFormat="1" applyFont="1" applyFill="1" applyBorder="1" applyAlignment="1">
      <alignment horizontal="right" vertical="center" indent="1"/>
    </xf>
    <xf numFmtId="44" fontId="9" fillId="0" borderId="4" xfId="0" applyNumberFormat="1" applyFont="1" applyBorder="1" applyAlignment="1">
      <alignment horizontal="left" vertical="center" indent="1"/>
    </xf>
    <xf numFmtId="0" fontId="9" fillId="9" borderId="1" xfId="0" applyFont="1" applyFill="1" applyBorder="1" applyAlignment="1">
      <alignment horizontal="left" vertical="center" indent="1"/>
    </xf>
    <xf numFmtId="0" fontId="15" fillId="4" borderId="1" xfId="0" applyFont="1" applyFill="1" applyBorder="1" applyAlignment="1">
      <alignment horizontal="left" vertical="center" indent="1"/>
    </xf>
    <xf numFmtId="0" fontId="10" fillId="7" borderId="0" xfId="0" applyFont="1" applyFill="1" applyAlignment="1">
      <alignment horizontal="center" vertical="center" wrapText="1"/>
    </xf>
    <xf numFmtId="0" fontId="13" fillId="8" borderId="0" xfId="18" applyFont="1" applyFill="1" applyAlignment="1">
      <alignment horizontal="center" vertical="center"/>
    </xf>
    <xf numFmtId="0" fontId="9" fillId="10" borderId="1" xfId="0" applyFont="1" applyFill="1" applyBorder="1" applyAlignment="1">
      <alignment horizontal="left" vertical="center" wrapText="1" indent="1"/>
    </xf>
    <xf numFmtId="0" fontId="18" fillId="10" borderId="1" xfId="0" applyFont="1" applyFill="1" applyBorder="1" applyAlignment="1">
      <alignment horizontal="left" vertical="center" wrapText="1" indent="1"/>
    </xf>
    <xf numFmtId="1" fontId="9" fillId="10" borderId="1" xfId="0" applyNumberFormat="1" applyFont="1" applyFill="1" applyBorder="1" applyAlignment="1">
      <alignment horizontal="center" vertical="center" wrapText="1"/>
    </xf>
    <xf numFmtId="0" fontId="4" fillId="10" borderId="1" xfId="18" applyFill="1" applyBorder="1" applyAlignment="1">
      <alignment horizontal="left" vertical="center" indent="1"/>
    </xf>
    <xf numFmtId="44" fontId="9" fillId="10" borderId="1" xfId="0" applyNumberFormat="1" applyFont="1" applyFill="1" applyBorder="1" applyAlignment="1">
      <alignment horizontal="left" vertical="center" indent="1"/>
    </xf>
    <xf numFmtId="0" fontId="14" fillId="10" borderId="1" xfId="0" applyFont="1" applyFill="1" applyBorder="1" applyAlignment="1">
      <alignment horizontal="left" vertical="center" wrapText="1" indent="1"/>
    </xf>
    <xf numFmtId="1" fontId="9" fillId="10" borderId="1" xfId="0" applyNumberFormat="1" applyFont="1" applyFill="1" applyBorder="1" applyAlignment="1">
      <alignment horizontal="center" vertical="center"/>
    </xf>
    <xf numFmtId="44" fontId="9" fillId="10" borderId="5" xfId="0" applyNumberFormat="1" applyFont="1" applyFill="1" applyBorder="1" applyAlignment="1">
      <alignment horizontal="left" vertical="center" indent="1"/>
    </xf>
    <xf numFmtId="0" fontId="14" fillId="10" borderId="1" xfId="0" applyFont="1" applyFill="1" applyBorder="1" applyAlignment="1">
      <alignment horizontal="left" vertical="center" indent="1"/>
    </xf>
    <xf numFmtId="44" fontId="9" fillId="10" borderId="1" xfId="0" applyNumberFormat="1" applyFont="1" applyFill="1" applyBorder="1" applyAlignment="1">
      <alignment horizontal="center" vertical="center"/>
    </xf>
    <xf numFmtId="44" fontId="9" fillId="10" borderId="5" xfId="0" applyNumberFormat="1" applyFont="1" applyFill="1" applyBorder="1" applyAlignment="1">
      <alignment horizontal="center" vertical="center"/>
    </xf>
    <xf numFmtId="0" fontId="20" fillId="10" borderId="1" xfId="18" applyFont="1" applyFill="1" applyBorder="1" applyAlignment="1">
      <alignment horizontal="left" vertical="center" indent="1"/>
    </xf>
    <xf numFmtId="0" fontId="9" fillId="10" borderId="6" xfId="0" applyFont="1" applyFill="1" applyBorder="1" applyAlignment="1">
      <alignment horizontal="left" vertical="center" wrapText="1" indent="1"/>
    </xf>
    <xf numFmtId="0" fontId="9" fillId="10" borderId="7" xfId="0" applyFont="1" applyFill="1" applyBorder="1" applyAlignment="1">
      <alignment horizontal="left" vertical="center" wrapText="1" indent="1"/>
    </xf>
    <xf numFmtId="1" fontId="9" fillId="10" borderId="7" xfId="0" applyNumberFormat="1" applyFont="1" applyFill="1" applyBorder="1" applyAlignment="1">
      <alignment horizontal="center" vertical="center" wrapText="1"/>
    </xf>
    <xf numFmtId="44" fontId="9" fillId="10" borderId="7" xfId="0" applyNumberFormat="1" applyFont="1" applyFill="1" applyBorder="1" applyAlignment="1">
      <alignment horizontal="left" vertical="center" indent="1"/>
    </xf>
    <xf numFmtId="44" fontId="9" fillId="10" borderId="7" xfId="0" applyNumberFormat="1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left" vertical="center" wrapText="1" indent="1"/>
    </xf>
    <xf numFmtId="1" fontId="9" fillId="10" borderId="8" xfId="0" applyNumberFormat="1" applyFont="1" applyFill="1" applyBorder="1" applyAlignment="1">
      <alignment horizontal="center" vertical="center" wrapText="1"/>
    </xf>
    <xf numFmtId="0" fontId="21" fillId="10" borderId="8" xfId="18" applyFont="1" applyFill="1" applyBorder="1" applyAlignment="1">
      <alignment horizontal="left" vertical="center" indent="1"/>
    </xf>
    <xf numFmtId="44" fontId="9" fillId="10" borderId="8" xfId="0" applyNumberFormat="1" applyFont="1" applyFill="1" applyBorder="1" applyAlignment="1">
      <alignment horizontal="left" vertical="center" indent="1"/>
    </xf>
    <xf numFmtId="0" fontId="9" fillId="10" borderId="9" xfId="0" applyFont="1" applyFill="1" applyBorder="1" applyAlignment="1">
      <alignment horizontal="left" vertical="center" wrapText="1" indent="1"/>
    </xf>
    <xf numFmtId="0" fontId="9" fillId="10" borderId="11" xfId="0" applyFont="1" applyFill="1" applyBorder="1" applyAlignment="1">
      <alignment horizontal="left" vertical="center"/>
    </xf>
    <xf numFmtId="1" fontId="9" fillId="10" borderId="9" xfId="0" applyNumberFormat="1" applyFont="1" applyFill="1" applyBorder="1" applyAlignment="1">
      <alignment horizontal="center" vertical="center" wrapText="1"/>
    </xf>
    <xf numFmtId="44" fontId="9" fillId="10" borderId="9" xfId="0" applyNumberFormat="1" applyFont="1" applyFill="1" applyBorder="1" applyAlignment="1">
      <alignment horizontal="left" vertical="center" indent="1"/>
    </xf>
    <xf numFmtId="0" fontId="5" fillId="0" borderId="12" xfId="0" applyFont="1" applyBorder="1"/>
    <xf numFmtId="0" fontId="9" fillId="10" borderId="0" xfId="0" applyFont="1" applyFill="1" applyBorder="1" applyAlignment="1">
      <alignment horizontal="left" vertical="center"/>
    </xf>
    <xf numFmtId="0" fontId="9" fillId="10" borderId="12" xfId="0" applyFont="1" applyFill="1" applyBorder="1" applyAlignment="1">
      <alignment horizontal="left" vertical="center"/>
    </xf>
    <xf numFmtId="44" fontId="9" fillId="10" borderId="13" xfId="0" applyNumberFormat="1" applyFont="1" applyFill="1" applyBorder="1" applyAlignment="1">
      <alignment horizontal="left" vertical="center"/>
    </xf>
    <xf numFmtId="44" fontId="9" fillId="10" borderId="8" xfId="0" applyNumberFormat="1" applyFont="1" applyFill="1" applyBorder="1" applyAlignment="1">
      <alignment horizontal="center" vertical="center"/>
    </xf>
    <xf numFmtId="0" fontId="9" fillId="10" borderId="15" xfId="0" applyFont="1" applyFill="1" applyBorder="1" applyAlignment="1">
      <alignment horizontal="left" vertical="center" wrapText="1" indent="1"/>
    </xf>
    <xf numFmtId="1" fontId="9" fillId="10" borderId="15" xfId="0" applyNumberFormat="1" applyFont="1" applyFill="1" applyBorder="1" applyAlignment="1">
      <alignment horizontal="center" vertical="center"/>
    </xf>
    <xf numFmtId="0" fontId="21" fillId="10" borderId="15" xfId="18" applyFont="1" applyFill="1" applyBorder="1" applyAlignment="1">
      <alignment horizontal="left" vertical="center" indent="1"/>
    </xf>
    <xf numFmtId="44" fontId="9" fillId="10" borderId="15" xfId="0" applyNumberFormat="1" applyFont="1" applyFill="1" applyBorder="1" applyAlignment="1">
      <alignment horizontal="left" vertical="center" indent="1"/>
    </xf>
    <xf numFmtId="44" fontId="9" fillId="10" borderId="16" xfId="0" applyNumberFormat="1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left" vertical="center" wrapText="1" indent="1"/>
    </xf>
    <xf numFmtId="1" fontId="9" fillId="10" borderId="13" xfId="0" applyNumberFormat="1" applyFont="1" applyFill="1" applyBorder="1" applyAlignment="1">
      <alignment horizontal="center" vertical="center" wrapText="1"/>
    </xf>
    <xf numFmtId="1" fontId="9" fillId="10" borderId="13" xfId="0" applyNumberFormat="1" applyFont="1" applyFill="1" applyBorder="1" applyAlignment="1">
      <alignment horizontal="center" vertical="center"/>
    </xf>
    <xf numFmtId="0" fontId="21" fillId="10" borderId="13" xfId="18" applyFont="1" applyFill="1" applyBorder="1" applyAlignment="1">
      <alignment horizontal="left" vertical="center" indent="1"/>
    </xf>
    <xf numFmtId="44" fontId="9" fillId="10" borderId="13" xfId="0" applyNumberFormat="1" applyFont="1" applyFill="1" applyBorder="1" applyAlignment="1">
      <alignment horizontal="left" vertical="center" indent="1"/>
    </xf>
    <xf numFmtId="44" fontId="9" fillId="10" borderId="13" xfId="0" applyNumberFormat="1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left" vertical="center" wrapText="1" indent="1"/>
    </xf>
    <xf numFmtId="1" fontId="9" fillId="10" borderId="17" xfId="0" applyNumberFormat="1" applyFont="1" applyFill="1" applyBorder="1" applyAlignment="1">
      <alignment horizontal="center" vertical="center"/>
    </xf>
    <xf numFmtId="0" fontId="21" fillId="10" borderId="7" xfId="18" applyFont="1" applyFill="1" applyBorder="1" applyAlignment="1">
      <alignment horizontal="left" vertical="center" indent="1"/>
    </xf>
    <xf numFmtId="0" fontId="9" fillId="0" borderId="7" xfId="0" applyFont="1" applyBorder="1" applyAlignment="1">
      <alignment horizontal="left" vertical="center" wrapText="1" indent="1"/>
    </xf>
    <xf numFmtId="1" fontId="9" fillId="4" borderId="7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center" indent="1"/>
    </xf>
    <xf numFmtId="0" fontId="20" fillId="10" borderId="7" xfId="18" applyFont="1" applyFill="1" applyBorder="1" applyAlignment="1">
      <alignment horizontal="left" vertical="center" indent="1"/>
    </xf>
    <xf numFmtId="0" fontId="20" fillId="10" borderId="13" xfId="18" applyFont="1" applyFill="1" applyBorder="1" applyAlignment="1">
      <alignment horizontal="left" vertical="center" indent="1"/>
    </xf>
    <xf numFmtId="0" fontId="20" fillId="10" borderId="8" xfId="18" applyFont="1" applyFill="1" applyBorder="1" applyAlignment="1">
      <alignment horizontal="left" vertical="center" indent="1"/>
    </xf>
    <xf numFmtId="0" fontId="20" fillId="10" borderId="14" xfId="18" applyFont="1" applyFill="1" applyBorder="1" applyAlignment="1">
      <alignment horizontal="left" vertical="center"/>
    </xf>
    <xf numFmtId="0" fontId="9" fillId="10" borderId="10" xfId="0" applyFont="1" applyFill="1" applyBorder="1" applyAlignment="1">
      <alignment horizontal="left" vertical="center" wrapText="1" indent="1"/>
    </xf>
  </cellXfs>
  <cellStyles count="19">
    <cellStyle name="Followed Hyperlink" xfId="8" builtinId="9" hidden="1"/>
    <cellStyle name="Followed Hyperlink" xfId="15" builtinId="9" hidden="1"/>
    <cellStyle name="Followed Hyperlink" xfId="12" builtinId="9" hidden="1"/>
    <cellStyle name="Followed Hyperlink" xfId="10" builtinId="9" hidden="1"/>
    <cellStyle name="Followed Hyperlink" xfId="16" builtinId="9" hidden="1"/>
    <cellStyle name="Followed Hyperlink" xfId="4" builtinId="9" hidden="1"/>
    <cellStyle name="Followed Hyperlink" xfId="2" builtinId="9" hidden="1"/>
    <cellStyle name="Followed Hyperlink" xfId="6" builtinId="9" hidden="1"/>
    <cellStyle name="Followed Hyperlink" xfId="14" builtinId="9" hidden="1"/>
    <cellStyle name="Hyperlink" xfId="1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1" builtinId="8" hidden="1"/>
    <cellStyle name="Hyperlink" xfId="18" builtinId="8"/>
    <cellStyle name="Normal" xfId="0" builtinId="0"/>
    <cellStyle name="Normal 2" xfId="17" xr:uid="{00000000-0005-0000-0000-000000000000}"/>
  </cellStyles>
  <dxfs count="0"/>
  <tableStyles count="0" defaultTableStyle="TableStyleMedium9" defaultPivotStyle="PivotStyleMedium4"/>
  <colors>
    <mruColors>
      <color rgb="FF40B1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5" Type="http://schemas.openxmlformats.org/officeDocument/2006/relationships/customXml" Target="../customXml/item3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Business-Process-Flowchart-Template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Towing-Invoice-Templat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siness Process Flowchar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wing Invoice"/>
      <sheetName val="- Disclaimer -"/>
    </sheetNames>
    <sheetDataSet>
      <sheetData sheetId="0"/>
      <sheetData sheetId="1" refreshError="1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CW2PJQLJ?ref=ppx_yo2ov_dt_b_fed_asin_title" TargetMode="External"/><Relationship Id="rId3" Type="http://schemas.openxmlformats.org/officeDocument/2006/relationships/hyperlink" Target="https://www.amazon.com/Bracket-Anodised-Outside-Aluminum-Extrusion/dp/B07ZQFJ2CK/ref=sr_1_8?crid=5FNROCXAOIQH&amp;dib=eyJ2IjoiMSJ9.q-1MwVsCusX4lbWGFfHzQS_pgZTZQqomkSgG_enW27jTv6lg7C49sabLsB58aGP_aTVlRJ-8MZG4ms6eBxomX0b8tMlFZCmKOReCHcJWovlFSYCMw-GROzhmYG1Kg6OMcC76o2DWnquSWImNHktM8bE59cZGMrblUvtBFFI0M471P44UE1Zu35naOVw1wv9AkOONg-zws5KBfubFTZGCMNGU_HT8hDC3YKQ8QVGgjWZWotIX-ih8XgWi680_Jjhvum1viMkzFw0JOh7YNjzWXjoW0qbI6EfjCl6KqUoh4p8.BhbPMIzONugKI-eIM2JTuZkjI-VfZ7Ppel3qEPksiO8&amp;dib_tag=se&amp;keywords=misumi%2Bsquare%2Baluminum%2Bextrusion%2Bcorner%2Btype&amp;qid=1747022170&amp;s=industrial&amp;sprefix=misumi%2Bsquare%2Baluminum%2Bextrusion%2Bcorner%2Btype%2Cindustrial%2C67&amp;sr=1-8&amp;th=1" TargetMode="External"/><Relationship Id="rId7" Type="http://schemas.openxmlformats.org/officeDocument/2006/relationships/hyperlink" Target="https://www.aliexpress.us/item/2251832799374262.html?spm=a2g0o.order_list.order_list_main.5.20cf1802XtGyHc&amp;gatewayAdapt=glo2usa" TargetMode="External"/><Relationship Id="rId2" Type="http://schemas.openxmlformats.org/officeDocument/2006/relationships/hyperlink" Target="https://www.amazon.com/HELIFOUNER-Pieces-2020-Aluminum-Profile/dp/B0B1LTRYR5/ref=sxin_16_pa_sp_search_thematic_sspa?content-id=amzn1.sym.87b1f643-33a9-49d2-948f-44f2ccfe0508%3Aamzn1.sym.87b1f643-33a9-49d2-948f-44f2ccfe0508&amp;crid=5ZBYCJIZJ80F&amp;cv_ct_cx=m5%2Bt-nuts&amp;keywords=m5%2Bt-nuts&amp;pd_rd_i=B0B1LTRYR5&amp;pd_rd_r=5fbf7542-3e47-4771-b134-6d8511c6881b&amp;pd_rd_w=LW24G&amp;pd_rd_wg=rwDTU&amp;pf_rd_p=87b1f643-33a9-49d2-948f-44f2ccfe0508&amp;pf_rd_r=MA86YGVPK1931H5T108X&amp;qid=1747069483&amp;s=industrial&amp;sbo=RZvfv%2F%2FHxDF%2BO5021pAnSA%3D%3D&amp;sprefix=m5%2Bt-nuts%2Cindustrial%2C124&amp;sr=1-4-6024b2a3-78e4-4fed-8fed-e1613be3bcce-spons&amp;sp_csd=d2lkZ2V0TmFtZT1zcF9zZWFyY2hfdGhlbWF0aWM&amp;th=1" TargetMode="External"/><Relationship Id="rId1" Type="http://schemas.openxmlformats.org/officeDocument/2006/relationships/hyperlink" Target="https://www.amazon.com/Bracket-Connectors-Aluminum-Extrusion-Accessories/dp/B0B9JVW5X8/ref=sxin_16_pa_sp_search_thematic_sspa?content-id=amzn1.sym.87b1f643-33a9-49d2-948f-44f2ccfe0508%3Aamzn1.sym.87b1f643-33a9-49d2-948f-44f2ccfe0508&amp;crid=2EAV0TSZRG1U7&amp;cv_ct_cx=90%2BDegree%2BInside%2BCorner%2BBracket%2B20w&amp;keywords=90%2BDegree%2BInside%2BCorner%2BBracket%2B20w&amp;pd_rd_i=B0B9JXJWY4&amp;pd_rd_r=30ea2ba0-e9d9-46da-ac54-cf74e0f0c06e&amp;pd_rd_w=TkYgB&amp;pd_rd_wg=QEDT0&amp;pf_rd_p=87b1f643-33a9-49d2-948f-44f2ccfe0508&amp;pf_rd_r=GXACGQGX5Q9SFM19NDKX&amp;qid=1747024821&amp;s=hi&amp;sbo=RZvfv%2F%2FHxDF%2BO5021pAnSA%3D%3D&amp;sprefix=90%2Bdegree%2Binside%2Bcorner%2Bbracket%2B20w%2Ctools%2C74&amp;sr=1-1-6024b2a3-78e4-4fed-8fed-e1613be3bcce-spons&amp;sp_csd=d2lkZ2V0TmFtZT1zcF9zZWFyY2hfdGhlbWF0aWM&amp;th=1" TargetMode="External"/><Relationship Id="rId6" Type="http://schemas.openxmlformats.org/officeDocument/2006/relationships/hyperlink" Target="https://www.amazon.com/WWZMDiB-DRV8825-Different-Resolutions-StepStick/dp/B0C6P9BCLV/ref=sr_1_2_sspa?crid=2X6NFFW49DKDM&amp;dib=eyJ2IjoiMSJ9.AS3o1rsA_tfhtj5rg9wJWiFPgK6UZnQzuRoJGwOjZZa6_vddS6pPpSEIhED6o6d7mS-ZYmrrMtUhetCGopfQBtHIhpWi-4gEhOp4chXGdhAcvldrB67kk1FrvaFgv4SC6kY_gFXqhxWNouxQJcX-zGDrbXrprgQLrhUNd_Rq7zeOcSCal1qAfytbHX34kwCkFVBIG4hk_o9rwLrKLxQV7ddhwAOA3GIYVuOY5K7LJUY.Ms878JYenZ1cNRTzLONyAe1wPZpQ3oFGiPo95u9ENWA&amp;dib_tag=se&amp;keywords=drv8825+stepper+motor+driver&amp;qid=1746651051&amp;sprefix=DRV8825%2Caps%2C167&amp;sr=8-2-spons&amp;sp_csd=d2lkZ2V0TmFtZT1zcF9hdGY&amp;psc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dp/B0D22GZFPC?ref=ppx_yo2ov_dt_b_fed_asin_title&amp;th=1" TargetMode="External"/><Relationship Id="rId10" Type="http://schemas.openxmlformats.org/officeDocument/2006/relationships/hyperlink" Target="https://www.amazon.com/DIYables-Button-Arduino-ESP8266-Raspberry/dp/B0BXKN4TY6/ref=sr_1_1?crid=DUWBXGQO35A0&amp;dib=eyJ2IjoiMSJ9.QSpj3Y3QBlgrDclcCLSTeuwRZfPIkVwess_-ovBOKdfDHoZWZrtNmfDCyahNSsJFDQ-AK-S8xE2obs0YZ16DFLSEjMS8HFxBIj6o7hqk5VCDDbijTbIzFMw_2OWdOAD-psVDBgXbfhcFpZfPfK6nRZch3ke9Y7vO3WFEhbMgHsy4x6smYdMHFx3m25Tw6PLuPh9WaSkWqcA1nRAoK1yxRz75TG-avQvij5c3PBvmZjr7mVCIRLXwJGrEUKOAs821WDrZshQZP_U9f9-ieMURbtxkoHBq7Prtf-COgls2Tys.uDpK5YRKAkjDmYwYIQ73zVcNE0g51Ca75Nv_Btrs-LM&amp;dib_tag=se&amp;keywords=breadboard%2Bbutton&amp;qid=1751415064&amp;s=electronics&amp;sprefix=breadboard%2Bbutton%2Celectronics%2C106&amp;sr=1-1&amp;th=1" TargetMode="External"/><Relationship Id="rId4" Type="http://schemas.openxmlformats.org/officeDocument/2006/relationships/hyperlink" Target="https://www.amazon.com/iexcell-Thread-Stainless-Socket-Screws/dp/B07CXKDJ7X/ref=asc_df_B0D5LQD696?mcid=0fc05dd91ca439b4976eff2272593c81&amp;hvocijid=18036022613887275258-B0D5LQD696-&amp;hvexpln=73&amp;tag=hyprod-20&amp;linkCode=df0&amp;hvadid=721245378154&amp;hvpos=&amp;hvnetw=g&amp;hvrand=18036022613887275258&amp;hvpone=&amp;hvptwo=&amp;hvqmt=&amp;hvdev=c&amp;hvdvcmdl=&amp;hvlocint=&amp;hvlocphy=9011071&amp;hvtargid=pla-2281435177378&amp;th=1" TargetMode="External"/><Relationship Id="rId9" Type="http://schemas.openxmlformats.org/officeDocument/2006/relationships/hyperlink" Target="https://www.amazon.com/108PCS-Heat-Shrink-Tubing-Kit/dp/B0DRKLWLY5/ref=sr_1_11?dib=eyJ2IjoiMSJ9.LuQ38KLBNV1yKhuWBZneFwQlluOU0FrJOeojNBzW3dayJiD1kzrP78suLTmERSkVJATUinDrB0RPVYvG9gv1OnBdpl3tidluuvz3cWkBI6my-UeRL6CA9QYECv8n5y20jLCVCU_8Ngt7SjKCP2Xc0xX3ng0zwa06kRgvmkZZQ_QyxLVvEy0K4RqONE5AMet7bZnUXvwp5vb70eHL5KwzdLDM8uu_4hTWEzcOWSwaOX4.Flv--Z8r1EFLRUWAhfm8Hlp7oIL5FErkipc4Fi8xdYg&amp;dib_tag=se&amp;keywords=marine%2Bgrade%2Bheatshrink&amp;qid=1751414848&amp;sr=8-11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Z49"/>
  <sheetViews>
    <sheetView showGridLines="0" tabSelected="1" zoomScaleNormal="100" zoomScalePageLayoutView="75" workbookViewId="0">
      <pane ySplit="1" topLeftCell="A2" activePane="bottomLeft" state="frozen"/>
      <selection pane="bottomLeft" activeCell="G30" sqref="G30"/>
    </sheetView>
  </sheetViews>
  <sheetFormatPr defaultColWidth="11" defaultRowHeight="15.75"/>
  <cols>
    <col min="1" max="1" width="3.375" customWidth="1"/>
    <col min="2" max="2" width="15.625" customWidth="1"/>
    <col min="3" max="3" width="25" customWidth="1"/>
    <col min="4" max="4" width="38.5" customWidth="1"/>
    <col min="5" max="6" width="10.875" customWidth="1"/>
    <col min="7" max="7" width="28.625" customWidth="1"/>
    <col min="8" max="8" width="12.875" customWidth="1"/>
    <col min="9" max="9" width="15.875" customWidth="1"/>
    <col min="10" max="10" width="3.375" customWidth="1"/>
  </cols>
  <sheetData>
    <row r="1" spans="1:26" ht="50.45" customHeight="1">
      <c r="A1" s="1"/>
      <c r="B1" s="2" t="s">
        <v>37</v>
      </c>
      <c r="C1" s="3"/>
      <c r="D1" s="3"/>
      <c r="E1" s="3"/>
      <c r="F1" s="3"/>
      <c r="G1" s="3"/>
      <c r="H1" s="3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>
      <c r="A2" s="1"/>
      <c r="B2" s="4" t="s">
        <v>0</v>
      </c>
      <c r="C2" s="5" t="s">
        <v>1</v>
      </c>
      <c r="D2" s="6" t="s">
        <v>2</v>
      </c>
      <c r="E2" s="7"/>
      <c r="F2" s="32" t="e" vm="1">
        <v>#VALUE!</v>
      </c>
      <c r="G2" s="32"/>
      <c r="H2" s="32"/>
      <c r="I2" s="32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>
      <c r="A3" s="1"/>
      <c r="B3" s="8" t="s">
        <v>3</v>
      </c>
      <c r="C3" s="9" t="s">
        <v>38</v>
      </c>
      <c r="D3" s="31"/>
      <c r="E3" s="7"/>
      <c r="F3" s="32"/>
      <c r="G3" s="32"/>
      <c r="H3" s="32"/>
      <c r="I3" s="32"/>
      <c r="J3" s="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 customHeight="1">
      <c r="A4" s="1"/>
      <c r="B4" s="8" t="s">
        <v>4</v>
      </c>
      <c r="C4" s="11">
        <v>45839</v>
      </c>
      <c r="D4" s="10" t="s">
        <v>5</v>
      </c>
      <c r="E4" s="7"/>
      <c r="F4" s="32"/>
      <c r="G4" s="32"/>
      <c r="H4" s="32"/>
      <c r="I4" s="32"/>
      <c r="J4" s="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customHeight="1">
      <c r="A5" s="1"/>
      <c r="B5" s="12" t="s">
        <v>6</v>
      </c>
      <c r="C5" s="13">
        <v>34</v>
      </c>
      <c r="D5" s="42" t="s">
        <v>7</v>
      </c>
      <c r="E5" s="7"/>
      <c r="F5" s="32"/>
      <c r="G5" s="32"/>
      <c r="H5" s="32"/>
      <c r="I5" s="32"/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>
      <c r="A6" s="1"/>
      <c r="B6" s="12" t="s">
        <v>8</v>
      </c>
      <c r="C6" s="14">
        <f>I41</f>
        <v>218.25000000000003</v>
      </c>
      <c r="D6" s="30" t="s">
        <v>9</v>
      </c>
      <c r="E6" s="7"/>
      <c r="F6" s="32"/>
      <c r="G6" s="32"/>
      <c r="H6" s="32"/>
      <c r="I6" s="32"/>
      <c r="J6" s="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>
      <c r="A7" s="1"/>
      <c r="B7" s="7"/>
      <c r="C7" s="7"/>
      <c r="D7" s="7"/>
      <c r="E7" s="7"/>
      <c r="F7" s="7"/>
      <c r="G7" s="7"/>
      <c r="H7" s="7"/>
      <c r="I7" s="7"/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95" customHeight="1">
      <c r="A8" s="1"/>
      <c r="B8" s="15" t="s">
        <v>10</v>
      </c>
      <c r="C8" s="16" t="s">
        <v>11</v>
      </c>
      <c r="D8" s="16" t="s">
        <v>12</v>
      </c>
      <c r="E8" s="16" t="s">
        <v>13</v>
      </c>
      <c r="F8" s="16" t="s">
        <v>14</v>
      </c>
      <c r="G8" s="16" t="s">
        <v>15</v>
      </c>
      <c r="H8" s="16" t="s">
        <v>16</v>
      </c>
      <c r="I8" s="16" t="s">
        <v>17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5" customHeight="1">
      <c r="A9" s="1"/>
      <c r="B9" s="34">
        <v>1</v>
      </c>
      <c r="C9" s="34" t="s">
        <v>18</v>
      </c>
      <c r="D9" s="35" t="s">
        <v>19</v>
      </c>
      <c r="E9" s="36" t="s">
        <v>23</v>
      </c>
      <c r="F9" s="36"/>
      <c r="G9" s="45" t="s">
        <v>21</v>
      </c>
      <c r="H9" s="38"/>
      <c r="I9" s="43">
        <f>14.99</f>
        <v>14.99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5" customHeight="1">
      <c r="A10" s="1"/>
      <c r="B10" s="34">
        <v>2</v>
      </c>
      <c r="C10" s="34" t="s">
        <v>22</v>
      </c>
      <c r="D10" s="39" t="s">
        <v>39</v>
      </c>
      <c r="E10" s="36" t="s">
        <v>23</v>
      </c>
      <c r="F10" s="36"/>
      <c r="G10" s="45" t="s">
        <v>24</v>
      </c>
      <c r="H10" s="38"/>
      <c r="I10" s="43">
        <f>12.99</f>
        <v>12.99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5" customHeight="1">
      <c r="A11" s="1"/>
      <c r="B11" s="34">
        <v>3</v>
      </c>
      <c r="C11" s="34" t="s">
        <v>101</v>
      </c>
      <c r="D11" s="34" t="s">
        <v>103</v>
      </c>
      <c r="E11" s="36" t="s">
        <v>23</v>
      </c>
      <c r="F11" s="40" t="s">
        <v>99</v>
      </c>
      <c r="G11" s="37" t="s">
        <v>28</v>
      </c>
      <c r="H11" s="38"/>
      <c r="I11" s="43">
        <f>9.96</f>
        <v>9.9600000000000009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75" customHeight="1">
      <c r="A12" s="1"/>
      <c r="B12" s="34">
        <v>4</v>
      </c>
      <c r="C12" s="34" t="s">
        <v>102</v>
      </c>
      <c r="D12" s="34" t="s">
        <v>97</v>
      </c>
      <c r="E12" s="36" t="s">
        <v>23</v>
      </c>
      <c r="F12" s="36" t="s">
        <v>100</v>
      </c>
      <c r="G12" s="45" t="s">
        <v>40</v>
      </c>
      <c r="H12" s="38"/>
      <c r="I12" s="43">
        <f>9.99</f>
        <v>9.99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5" customHeight="1">
      <c r="A13" s="1"/>
      <c r="B13" s="34">
        <v>5</v>
      </c>
      <c r="C13" s="34" t="s">
        <v>25</v>
      </c>
      <c r="D13" s="34" t="s">
        <v>98</v>
      </c>
      <c r="E13" s="36" t="s">
        <v>23</v>
      </c>
      <c r="F13" s="36" t="s">
        <v>100</v>
      </c>
      <c r="G13" s="45" t="s">
        <v>26</v>
      </c>
      <c r="H13" s="38"/>
      <c r="I13" s="43">
        <v>5.99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75" customHeight="1">
      <c r="A14" s="1"/>
      <c r="B14" s="34">
        <v>6</v>
      </c>
      <c r="C14" s="47" t="s">
        <v>42</v>
      </c>
      <c r="D14" s="47" t="s">
        <v>29</v>
      </c>
      <c r="E14" s="48" t="s">
        <v>20</v>
      </c>
      <c r="F14" s="48"/>
      <c r="G14" s="81" t="s">
        <v>41</v>
      </c>
      <c r="H14" s="38"/>
      <c r="I14" s="43">
        <f>17.99*2</f>
        <v>35.979999999999997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75" customHeight="1">
      <c r="A15" s="1"/>
      <c r="B15" s="46">
        <v>7</v>
      </c>
      <c r="C15" s="69" t="s">
        <v>30</v>
      </c>
      <c r="D15" s="69" t="s">
        <v>31</v>
      </c>
      <c r="E15" s="70" t="s">
        <v>23</v>
      </c>
      <c r="F15" s="71"/>
      <c r="G15" s="82" t="s">
        <v>32</v>
      </c>
      <c r="H15" s="41"/>
      <c r="I15" s="44">
        <v>8.99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75" customHeight="1">
      <c r="A16" s="1"/>
      <c r="B16" s="34">
        <v>8</v>
      </c>
      <c r="C16" s="51" t="s">
        <v>44</v>
      </c>
      <c r="D16" s="51" t="s">
        <v>46</v>
      </c>
      <c r="E16" s="52" t="s">
        <v>23</v>
      </c>
      <c r="F16" s="52"/>
      <c r="G16" s="83" t="s">
        <v>43</v>
      </c>
      <c r="H16" s="38"/>
      <c r="I16" s="43">
        <f>13.99</f>
        <v>13.99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" customHeight="1">
      <c r="A17" s="1"/>
      <c r="B17" s="34">
        <v>9</v>
      </c>
      <c r="C17" s="55" t="s">
        <v>45</v>
      </c>
      <c r="D17" s="47" t="s">
        <v>27</v>
      </c>
      <c r="E17" s="48" t="s">
        <v>23</v>
      </c>
      <c r="F17" s="57"/>
      <c r="G17" s="81" t="s">
        <v>47</v>
      </c>
      <c r="H17" s="58"/>
      <c r="I17" s="50">
        <f>9.49</f>
        <v>9.49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5" customHeight="1">
      <c r="A18" s="1"/>
      <c r="B18" s="46">
        <v>10</v>
      </c>
      <c r="C18" s="85" t="s">
        <v>48</v>
      </c>
      <c r="D18" s="56" t="s">
        <v>49</v>
      </c>
      <c r="E18" s="48" t="s">
        <v>23</v>
      </c>
      <c r="F18" s="61"/>
      <c r="G18" s="84" t="s">
        <v>50</v>
      </c>
      <c r="H18" s="60"/>
      <c r="I18" s="62">
        <f xml:space="preserve"> 13.49</f>
        <v>13.49</v>
      </c>
      <c r="J18" s="5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5" customHeight="1">
      <c r="A19" s="1"/>
      <c r="B19" s="34">
        <v>11</v>
      </c>
      <c r="C19" s="64" t="s">
        <v>52</v>
      </c>
      <c r="D19" s="64" t="s">
        <v>53</v>
      </c>
      <c r="E19" s="48" t="s">
        <v>23</v>
      </c>
      <c r="F19" s="65"/>
      <c r="G19" s="66" t="s">
        <v>51</v>
      </c>
      <c r="H19" s="67"/>
      <c r="I19" s="68">
        <f xml:space="preserve"> 15.99</f>
        <v>15.99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75" customHeight="1">
      <c r="A20" s="1"/>
      <c r="B20" s="46">
        <v>12</v>
      </c>
      <c r="C20" s="69" t="s">
        <v>55</v>
      </c>
      <c r="D20" s="75" t="s">
        <v>56</v>
      </c>
      <c r="E20" s="70" t="s">
        <v>23</v>
      </c>
      <c r="F20" s="76"/>
      <c r="G20" s="72" t="s">
        <v>54</v>
      </c>
      <c r="H20" s="73"/>
      <c r="I20" s="74">
        <f xml:space="preserve"> 5.99</f>
        <v>5.99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75" customHeight="1">
      <c r="A21" s="1"/>
      <c r="B21" s="34">
        <v>13</v>
      </c>
      <c r="C21" s="51" t="s">
        <v>58</v>
      </c>
      <c r="D21" s="51" t="s">
        <v>59</v>
      </c>
      <c r="E21" s="70" t="s">
        <v>23</v>
      </c>
      <c r="F21" s="52"/>
      <c r="G21" s="53" t="s">
        <v>57</v>
      </c>
      <c r="H21" s="54"/>
      <c r="I21" s="63">
        <f xml:space="preserve"> 12.99</f>
        <v>12.99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75" customHeight="1">
      <c r="A22" s="1"/>
      <c r="B22" s="47">
        <v>14</v>
      </c>
      <c r="C22" s="47" t="s">
        <v>62</v>
      </c>
      <c r="D22" s="47" t="s">
        <v>63</v>
      </c>
      <c r="E22" s="70" t="s">
        <v>23</v>
      </c>
      <c r="F22" s="48"/>
      <c r="G22" s="77" t="s">
        <v>60</v>
      </c>
      <c r="H22" s="49"/>
      <c r="I22" s="50">
        <f xml:space="preserve"> 6.98</f>
        <v>6.98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75" customHeight="1">
      <c r="A23" s="1"/>
      <c r="B23" s="69">
        <v>15</v>
      </c>
      <c r="C23" s="69" t="s">
        <v>64</v>
      </c>
      <c r="D23" s="69" t="s">
        <v>65</v>
      </c>
      <c r="E23" s="70" t="s">
        <v>23</v>
      </c>
      <c r="F23" s="71"/>
      <c r="G23" s="72" t="s">
        <v>61</v>
      </c>
      <c r="H23" s="73"/>
      <c r="I23" s="74">
        <f xml:space="preserve"> 8.99</f>
        <v>8.99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5" customHeight="1">
      <c r="A24" s="1"/>
      <c r="B24" s="69">
        <v>16</v>
      </c>
      <c r="C24" s="69" t="s">
        <v>67</v>
      </c>
      <c r="D24" s="69" t="s">
        <v>68</v>
      </c>
      <c r="E24" s="70" t="s">
        <v>23</v>
      </c>
      <c r="F24" s="71"/>
      <c r="G24" s="72" t="s">
        <v>66</v>
      </c>
      <c r="H24" s="73"/>
      <c r="I24" s="74">
        <f xml:space="preserve"> 9.99</f>
        <v>9.99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75" customHeight="1">
      <c r="A25" s="1"/>
      <c r="B25" s="51">
        <v>17</v>
      </c>
      <c r="C25" s="51" t="s">
        <v>70</v>
      </c>
      <c r="D25" s="51" t="s">
        <v>71</v>
      </c>
      <c r="E25" s="70" t="s">
        <v>23</v>
      </c>
      <c r="F25" s="52"/>
      <c r="G25" s="83" t="s">
        <v>69</v>
      </c>
      <c r="H25" s="54"/>
      <c r="I25" s="54">
        <f xml:space="preserve"> 9.98</f>
        <v>9.98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75" customHeight="1">
      <c r="A26" s="1"/>
      <c r="B26" s="34">
        <v>18</v>
      </c>
      <c r="C26" s="34" t="s">
        <v>73</v>
      </c>
      <c r="D26" s="34" t="s">
        <v>74</v>
      </c>
      <c r="E26" s="70" t="s">
        <v>23</v>
      </c>
      <c r="F26" s="36"/>
      <c r="G26" s="45" t="s">
        <v>72</v>
      </c>
      <c r="H26" s="38"/>
      <c r="I26" s="38">
        <f xml:space="preserve"> 4.99</f>
        <v>4.99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75" customHeight="1">
      <c r="A27" s="1"/>
      <c r="B27" s="34">
        <v>19</v>
      </c>
      <c r="C27" s="34" t="s">
        <v>76</v>
      </c>
      <c r="D27" s="34" t="s">
        <v>77</v>
      </c>
      <c r="E27" s="70" t="s">
        <v>23</v>
      </c>
      <c r="F27" s="36"/>
      <c r="G27" s="45" t="s">
        <v>75</v>
      </c>
      <c r="H27" s="38"/>
      <c r="I27" s="38">
        <f xml:space="preserve"> 6.49</f>
        <v>6.49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75" customHeight="1">
      <c r="A28" s="1"/>
      <c r="B28" s="17">
        <v>20</v>
      </c>
      <c r="C28" s="17" t="s">
        <v>33</v>
      </c>
      <c r="D28" s="17" t="s">
        <v>95</v>
      </c>
      <c r="E28" s="18" t="s">
        <v>80</v>
      </c>
      <c r="F28" s="19" t="s">
        <v>78</v>
      </c>
      <c r="G28" s="9"/>
      <c r="H28" s="20"/>
      <c r="I28" s="2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75" customHeight="1">
      <c r="A29" s="1"/>
      <c r="B29" s="17">
        <v>21</v>
      </c>
      <c r="C29" s="17" t="s">
        <v>81</v>
      </c>
      <c r="D29" s="17" t="s">
        <v>94</v>
      </c>
      <c r="E29" s="18" t="s">
        <v>80</v>
      </c>
      <c r="F29" s="19" t="s">
        <v>104</v>
      </c>
      <c r="G29" s="9"/>
      <c r="H29" s="20"/>
      <c r="I29" s="2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75" customHeight="1">
      <c r="A30" s="1"/>
      <c r="B30" s="17">
        <v>22</v>
      </c>
      <c r="C30" s="17" t="s">
        <v>82</v>
      </c>
      <c r="D30" s="17" t="s">
        <v>79</v>
      </c>
      <c r="E30" s="18" t="s">
        <v>80</v>
      </c>
      <c r="F30" s="19" t="s">
        <v>114</v>
      </c>
      <c r="G30" s="9"/>
      <c r="H30" s="20"/>
      <c r="I30" s="2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75" customHeight="1">
      <c r="A31" s="1"/>
      <c r="B31" s="17">
        <v>23</v>
      </c>
      <c r="C31" s="17" t="s">
        <v>83</v>
      </c>
      <c r="D31" s="17" t="s">
        <v>79</v>
      </c>
      <c r="E31" s="18" t="s">
        <v>80</v>
      </c>
      <c r="F31" s="19" t="s">
        <v>113</v>
      </c>
      <c r="G31" s="9"/>
      <c r="H31" s="20"/>
      <c r="I31" s="2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75" customHeight="1">
      <c r="A32" s="1"/>
      <c r="B32" s="17">
        <v>24</v>
      </c>
      <c r="C32" s="17" t="s">
        <v>84</v>
      </c>
      <c r="D32" s="17" t="s">
        <v>79</v>
      </c>
      <c r="E32" s="18" t="s">
        <v>85</v>
      </c>
      <c r="F32" s="19" t="s">
        <v>112</v>
      </c>
      <c r="G32" s="9"/>
      <c r="H32" s="20"/>
      <c r="I32" s="2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75" customHeight="1">
      <c r="A33" s="1"/>
      <c r="B33" s="17">
        <v>25</v>
      </c>
      <c r="C33" s="17" t="s">
        <v>86</v>
      </c>
      <c r="D33" s="17" t="s">
        <v>94</v>
      </c>
      <c r="E33" s="18" t="s">
        <v>80</v>
      </c>
      <c r="F33" s="19" t="s">
        <v>111</v>
      </c>
      <c r="G33" s="9"/>
      <c r="H33" s="20"/>
      <c r="I33" s="2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75" customHeight="1">
      <c r="A34" s="1"/>
      <c r="B34" s="17">
        <v>26</v>
      </c>
      <c r="C34" s="17" t="s">
        <v>87</v>
      </c>
      <c r="D34" s="17" t="s">
        <v>79</v>
      </c>
      <c r="E34" s="18" t="s">
        <v>80</v>
      </c>
      <c r="F34" s="19" t="s">
        <v>110</v>
      </c>
      <c r="G34" s="9"/>
      <c r="H34" s="20"/>
      <c r="I34" s="2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75" customHeight="1">
      <c r="A35" s="1"/>
      <c r="B35" s="17">
        <v>27</v>
      </c>
      <c r="C35" s="17" t="s">
        <v>88</v>
      </c>
      <c r="D35" s="17" t="s">
        <v>79</v>
      </c>
      <c r="E35" s="18" t="s">
        <v>80</v>
      </c>
      <c r="F35" s="19" t="s">
        <v>109</v>
      </c>
      <c r="G35" s="9"/>
      <c r="H35" s="20"/>
      <c r="I35" s="2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75" customHeight="1">
      <c r="A36" s="1"/>
      <c r="B36" s="17">
        <v>28</v>
      </c>
      <c r="C36" s="17" t="s">
        <v>89</v>
      </c>
      <c r="D36" s="17" t="s">
        <v>79</v>
      </c>
      <c r="E36" s="18" t="s">
        <v>80</v>
      </c>
      <c r="F36" s="19" t="s">
        <v>108</v>
      </c>
      <c r="G36" s="9"/>
      <c r="H36" s="20"/>
      <c r="I36" s="2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75" customHeight="1">
      <c r="A37" s="1"/>
      <c r="B37" s="78">
        <v>29</v>
      </c>
      <c r="C37" s="78" t="s">
        <v>90</v>
      </c>
      <c r="D37" s="17" t="s">
        <v>79</v>
      </c>
      <c r="E37" s="18" t="s">
        <v>80</v>
      </c>
      <c r="F37" s="19" t="s">
        <v>107</v>
      </c>
      <c r="G37" s="9"/>
      <c r="H37" s="20"/>
      <c r="I37" s="2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75" customHeight="1">
      <c r="A38" s="1"/>
      <c r="B38" s="80">
        <v>30</v>
      </c>
      <c r="C38" s="80" t="s">
        <v>91</v>
      </c>
      <c r="D38" s="78" t="s">
        <v>79</v>
      </c>
      <c r="E38" s="79" t="s">
        <v>80</v>
      </c>
      <c r="F38" s="19" t="s">
        <v>107</v>
      </c>
      <c r="G38" s="9"/>
      <c r="H38" s="20"/>
      <c r="I38" s="2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75" customHeight="1">
      <c r="A39" s="1"/>
      <c r="B39" s="9">
        <v>31</v>
      </c>
      <c r="C39" s="9" t="s">
        <v>92</v>
      </c>
      <c r="D39" s="78" t="s">
        <v>96</v>
      </c>
      <c r="E39" s="79" t="s">
        <v>80</v>
      </c>
      <c r="F39" s="19" t="s">
        <v>105</v>
      </c>
      <c r="G39" s="9"/>
      <c r="H39" s="20"/>
      <c r="I39" s="2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75" customHeight="1">
      <c r="A40" s="1"/>
      <c r="B40" s="9">
        <v>32</v>
      </c>
      <c r="C40" s="9" t="s">
        <v>93</v>
      </c>
      <c r="D40" s="78" t="s">
        <v>79</v>
      </c>
      <c r="E40" s="79" t="s">
        <v>80</v>
      </c>
      <c r="F40" s="19" t="s">
        <v>106</v>
      </c>
      <c r="G40" s="9"/>
      <c r="H40" s="20"/>
      <c r="I40" s="2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5.099999999999994" customHeight="1">
      <c r="A41" s="1"/>
      <c r="B41" s="22"/>
      <c r="C41" s="23"/>
      <c r="D41" s="24" t="s">
        <v>34</v>
      </c>
      <c r="E41" s="25">
        <v>34</v>
      </c>
      <c r="F41" s="26"/>
      <c r="G41" s="27"/>
      <c r="H41" s="28" t="s">
        <v>35</v>
      </c>
      <c r="I41" s="29">
        <f>SUM(I9:I40)</f>
        <v>218.25000000000003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33" t="s">
        <v>36</v>
      </c>
      <c r="C43" s="33"/>
      <c r="D43" s="33"/>
      <c r="E43" s="33"/>
      <c r="F43" s="33"/>
      <c r="G43" s="33"/>
      <c r="H43" s="33"/>
      <c r="I43" s="3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33"/>
      <c r="C44" s="33"/>
      <c r="D44" s="33"/>
      <c r="E44" s="33"/>
      <c r="F44" s="33"/>
      <c r="G44" s="33"/>
      <c r="H44" s="33"/>
      <c r="I44" s="3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</sheetData>
  <mergeCells count="2">
    <mergeCell ref="F2:I6"/>
    <mergeCell ref="B43:I44"/>
  </mergeCells>
  <hyperlinks>
    <hyperlink ref="G10" r:id="rId1" display="https://www.amazon.com/Bracket-Connectors-Aluminum-Extrusion-Accessories/dp/B0B9JVW5X8/ref=sxin_16_pa_sp_search_thematic_sspa?content-id=amzn1.sym.87b1f643-33a9-49d2-948f-44f2ccfe0508%3Aamzn1.sym.87b1f643-33a9-49d2-948f-44f2ccfe0508&amp;crid=2EAV0TSZRG1U7&amp;cv_ct_cx=90%2BDegree%2BInside%2BCorner%2BBracket%2B20w&amp;keywords=90%2BDegree%2BInside%2BCorner%2BBracket%2B20w&amp;pd_rd_i=B0B9JXJWY4&amp;pd_rd_r=30ea2ba0-e9d9-46da-ac54-cf74e0f0c06e&amp;pd_rd_w=TkYgB&amp;pd_rd_wg=QEDT0&amp;pf_rd_p=87b1f643-33a9-49d2-948f-44f2ccfe0508&amp;pf_rd_r=GXACGQGX5Q9SFM19NDKX&amp;qid=1747024821&amp;s=hi&amp;sbo=RZvfv%2F%2FHxDF%2BO5021pAnSA%3D%3D&amp;sprefix=90%2Bdegree%2Binside%2Bcorner%2Bbracket%2B20w%2Ctools%2C74&amp;sr=1-1-6024b2a3-78e4-4fed-8fed-e1613be3bcce-spons&amp;sp_csd=d2lkZ2V0TmFtZT1zcF9zZWFyY2hfdGhlbWF0aWM&amp;th=1" xr:uid="{1BC4560F-9A5C-445E-B65A-1A2A51BD0D00}"/>
    <hyperlink ref="G13" r:id="rId2" display="https://www.amazon.com/HELIFOUNER-Pieces-2020-Aluminum-Profile/dp/B0B1LTRYR5/ref=sxin_16_pa_sp_search_thematic_sspa?content-id=amzn1.sym.87b1f643-33a9-49d2-948f-44f2ccfe0508%3Aamzn1.sym.87b1f643-33a9-49d2-948f-44f2ccfe0508&amp;crid=5ZBYCJIZJ80F&amp;cv_ct_cx=m5%2Bt-nuts&amp;keywords=m5%2Bt-nuts&amp;pd_rd_i=B0B1LTRYR5&amp;pd_rd_r=5fbf7542-3e47-4771-b134-6d8511c6881b&amp;pd_rd_w=LW24G&amp;pd_rd_wg=rwDTU&amp;pf_rd_p=87b1f643-33a9-49d2-948f-44f2ccfe0508&amp;pf_rd_r=MA86YGVPK1931H5T108X&amp;qid=1747069483&amp;s=industrial&amp;sbo=RZvfv%2F%2FHxDF%2BO5021pAnSA%3D%3D&amp;sprefix=m5%2Bt-nuts%2Cindustrial%2C124&amp;sr=1-4-6024b2a3-78e4-4fed-8fed-e1613be3bcce-spons&amp;sp_csd=d2lkZ2V0TmFtZT1zcF9zZWFyY2hfdGhlbWF0aWM&amp;th=1" xr:uid="{2AEF46CB-171A-46F8-A576-ADEDD7F1F513}"/>
    <hyperlink ref="G9" r:id="rId3" display="https://www.amazon.com/Bracket-Anodised-Outside-Aluminum-Extrusion/dp/B07ZQFJ2CK/ref=sr_1_8?crid=5FNROCXAOIQH&amp;dib=eyJ2IjoiMSJ9.q-1MwVsCusX4lbWGFfHzQS_pgZTZQqomkSgG_enW27jTv6lg7C49sabLsB58aGP_aTVlRJ-8MZG4ms6eBxomX0b8tMlFZCmKOReCHcJWovlFSYCMw-GROzhmYG1Kg6OMcC76o2DWnquSWImNHktM8bE59cZGMrblUvtBFFI0M471P44UE1Zu35naOVw1wv9AkOONg-zws5KBfubFTZGCMNGU_HT8hDC3YKQ8QVGgjWZWotIX-ih8XgWi680_Jjhvum1viMkzFw0JOh7YNjzWXjoW0qbI6EfjCl6KqUoh4p8.BhbPMIzONugKI-eIM2JTuZkjI-VfZ7Ppel3qEPksiO8&amp;dib_tag=se&amp;keywords=misumi%2Bsquare%2Baluminum%2Bextrusion%2Bcorner%2Btype&amp;qid=1747022170&amp;s=industrial&amp;sprefix=misumi%2Bsquare%2Baluminum%2Bextrusion%2Bcorner%2Btype%2Cindustrial%2C67&amp;sr=1-8&amp;th=1" xr:uid="{7EABA84F-F95B-4B38-AE4A-22ECB007EC49}"/>
    <hyperlink ref="G11" r:id="rId4" display="https://www.amazon.com/iexcell-Thread-Stainless-Socket-Screws/dp/B07CXKDJ7X/ref=asc_df_B0D5LQD696?mcid=0fc05dd91ca439b4976eff2272593c81&amp;hvocijid=18036022613887275258-B0D5LQD696-&amp;hvexpln=73&amp;tag=hyprod-20&amp;linkCode=df0&amp;hvadid=721245378154&amp;hvpos=&amp;hvnetw=g&amp;hvrand=18036022613887275258&amp;hvpone=&amp;hvptwo=&amp;hvqmt=&amp;hvdev=c&amp;hvdvcmdl=&amp;hvlocint=&amp;hvlocphy=9011071&amp;hvtargid=pla-2281435177378&amp;th=1" xr:uid="{2BE92FA7-91CC-4494-8D65-EFEBB09600B4}"/>
    <hyperlink ref="G17" r:id="rId5" xr:uid="{EA3D0F7B-2B95-4F44-B8DA-5B9A15D3798F}"/>
    <hyperlink ref="G15" r:id="rId6" display="https://www.amazon.com/WWZMDiB-DRV8825-Different-Resolutions-StepStick/dp/B0C6P9BCLV/ref=sr_1_2_sspa?crid=2X6NFFW49DKDM&amp;dib=eyJ2IjoiMSJ9.AS3o1rsA_tfhtj5rg9wJWiFPgK6UZnQzuRoJGwOjZZa6_vddS6pPpSEIhED6o6d7mS-ZYmrrMtUhetCGopfQBtHIhpWi-4gEhOp4chXGdhAcvldrB67kk1FrvaFgv4SC6kY_gFXqhxWNouxQJcX-zGDrbXrprgQLrhUNd_Rq7zeOcSCal1qAfytbHX34kwCkFVBIG4hk_o9rwLrKLxQV7ddhwAOA3GIYVuOY5K7LJUY.Ms878JYenZ1cNRTzLONyAe1wPZpQ3oFGiPo95u9ENWA&amp;dib_tag=se&amp;keywords=drv8825+stepper+motor+driver&amp;qid=1746651051&amp;sprefix=DRV8825%2Caps%2C167&amp;sr=8-2-spons&amp;sp_csd=d2lkZ2V0TmFtZT1zcF9hdGY&amp;psc=1" xr:uid="{B169C8C7-F651-47BC-8794-5438797ADFFA}"/>
    <hyperlink ref="G18" r:id="rId7" xr:uid="{1FC64832-6D4A-4521-8EB6-6CD25E7E8564}"/>
    <hyperlink ref="G25" r:id="rId8" xr:uid="{8534F836-D8FC-4BB9-ACEB-E588DE112F67}"/>
    <hyperlink ref="G26" r:id="rId9" display="https://www.amazon.com/108PCS-Heat-Shrink-Tubing-Kit/dp/B0DRKLWLY5/ref=sr_1_11?dib=eyJ2IjoiMSJ9.LuQ38KLBNV1yKhuWBZneFwQlluOU0FrJOeojNBzW3dayJiD1kzrP78suLTmERSkVJATUinDrB0RPVYvG9gv1OnBdpl3tidluuvz3cWkBI6my-UeRL6CA9QYECv8n5y20jLCVCU_8Ngt7SjKCP2Xc0xX3ng0zwa06kRgvmkZZQ_QyxLVvEy0K4RqONE5AMet7bZnUXvwp5vb70eHL5KwzdLDM8uu_4hTWEzcOWSwaOX4.Flv--Z8r1EFLRUWAhfm8Hlp7oIL5FErkipc4Fi8xdYg&amp;dib_tag=se&amp;keywords=marine%2Bgrade%2Bheatshrink&amp;qid=1751414848&amp;sr=8-11&amp;th=1" xr:uid="{93F6EBC3-38E7-4141-840B-D4C964ABD89D}"/>
    <hyperlink ref="G27" r:id="rId10" display="https://www.amazon.com/DIYables-Button-Arduino-ESP8266-Raspberry/dp/B0BXKN4TY6/ref=sr_1_1?crid=DUWBXGQO35A0&amp;dib=eyJ2IjoiMSJ9.QSpj3Y3QBlgrDclcCLSTeuwRZfPIkVwess_-ovBOKdfDHoZWZrtNmfDCyahNSsJFDQ-AK-S8xE2obs0YZ16DFLSEjMS8HFxBIj6o7hqk5VCDDbijTbIzFMw_2OWdOAD-psVDBgXbfhcFpZfPfK6nRZch3ke9Y7vO3WFEhbMgHsy4x6smYdMHFx3m25Tw6PLuPh9WaSkWqcA1nRAoK1yxRz75TG-avQvij5c3PBvmZjr7mVCIRLXwJGrEUKOAs821WDrZshQZP_U9f9-ieMURbtxkoHBq7Prtf-COgls2Tys.uDpK5YRKAkjDmYwYIQ73zVcNE0g51Ca75Nv_Btrs-LM&amp;dib_tag=se&amp;keywords=breadboard%2Bbutton&amp;qid=1751415064&amp;s=electronics&amp;sprefix=breadboard%2Bbutton%2Celectronics%2C106&amp;sr=1-1&amp;th=1" xr:uid="{F598E517-DC7D-479C-9315-B368EC6BADE8}"/>
  </hyperlinks>
  <pageMargins left="0.25" right="0.25" top="0.25" bottom="0.25" header="0" footer="0"/>
  <pageSetup scale="59" fitToHeight="0" orientation="portrait" horizontalDpi="4294967292" verticalDpi="4294967292" r:id="rId1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f8545ff-ee50-4096-86f8-50f21dae041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D78E32DAAD3646BC9679137D0E2C28" ma:contentTypeVersion="11" ma:contentTypeDescription="Create a new document." ma:contentTypeScope="" ma:versionID="e376d2e82d1bfbe0594c0d59f5f58816">
  <xsd:schema xmlns:xsd="http://www.w3.org/2001/XMLSchema" xmlns:xs="http://www.w3.org/2001/XMLSchema" xmlns:p="http://schemas.microsoft.com/office/2006/metadata/properties" xmlns:ns3="bf8545ff-ee50-4096-86f8-50f21dae041c" targetNamespace="http://schemas.microsoft.com/office/2006/metadata/properties" ma:root="true" ma:fieldsID="a99ca68be11b3989d465d23e3a24cba1" ns3:_="">
    <xsd:import namespace="bf8545ff-ee50-4096-86f8-50f21dae041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545ff-ee50-4096-86f8-50f21dae041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638AAA-48AA-44AA-B8EA-B9B5CAD1CB7E}">
  <ds:schemaRefs>
    <ds:schemaRef ds:uri="http://schemas.microsoft.com/office/2006/metadata/properties"/>
    <ds:schemaRef ds:uri="http://schemas.microsoft.com/office/infopath/2007/PartnerControls"/>
    <ds:schemaRef ds:uri="bf8545ff-ee50-4096-86f8-50f21dae041c"/>
  </ds:schemaRefs>
</ds:datastoreItem>
</file>

<file path=customXml/itemProps2.xml><?xml version="1.0" encoding="utf-8"?>
<ds:datastoreItem xmlns:ds="http://schemas.openxmlformats.org/officeDocument/2006/customXml" ds:itemID="{006AD955-2F5C-4F0A-AD31-7BB184319C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8545ff-ee50-4096-86f8-50f21dae04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352BE8-E9D9-4E6A-A365-79BD98153B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</vt:lpstr>
      <vt:lpstr>'Bill of Materials'!Print_Area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David Alexander Krupp</cp:lastModifiedBy>
  <cp:revision/>
  <dcterms:created xsi:type="dcterms:W3CDTF">2015-07-29T21:33:10Z</dcterms:created>
  <dcterms:modified xsi:type="dcterms:W3CDTF">2025-07-02T02:15:29Z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0x010100E6D78E32DAAD3646BC9679137D0E2C28</vt:lpwstr>
  </property>
</Properties>
</file>