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vid\Documents\Projets\Stan\stan-base\doc\"/>
    </mc:Choice>
  </mc:AlternateContent>
  <bookViews>
    <workbookView xWindow="0" yWindow="0" windowWidth="25200" windowHeight="11985"/>
  </bookViews>
  <sheets>
    <sheet name="Speed" sheetId="1" r:id="rId1"/>
    <sheet name="Test Output" sheetId="3" r:id="rId2"/>
    <sheet name="Constan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P2" i="1" l="1"/>
  <c r="P3" i="1"/>
  <c r="P4" i="1"/>
  <c r="P5" i="1"/>
  <c r="B3" i="1"/>
  <c r="B4" i="1"/>
  <c r="B2" i="1"/>
  <c r="B14" i="1" l="1"/>
  <c r="B4" i="2"/>
  <c r="G2" i="1"/>
  <c r="H2" i="1" s="1"/>
  <c r="I2" i="1" s="1"/>
  <c r="D2" i="1"/>
  <c r="F2" i="1" s="1"/>
  <c r="K2" i="1" l="1"/>
  <c r="M2" i="1"/>
  <c r="N2" i="1" s="1"/>
  <c r="L2" i="1" s="1"/>
  <c r="C2" i="1"/>
  <c r="D3" i="1" l="1"/>
  <c r="G3" i="1" l="1"/>
  <c r="H3" i="1" s="1"/>
  <c r="I3" i="1" s="1"/>
  <c r="C3" i="1"/>
  <c r="F3" i="1"/>
  <c r="K3" i="1" l="1"/>
  <c r="M3" i="1"/>
  <c r="N3" i="1" s="1"/>
  <c r="L3" i="1" s="1"/>
  <c r="D4" i="1"/>
  <c r="F4" i="1" l="1"/>
  <c r="G4" i="1"/>
  <c r="H4" i="1" s="1"/>
  <c r="I4" i="1" s="1"/>
  <c r="C4" i="1"/>
  <c r="M4" i="1" l="1"/>
  <c r="N4" i="1" s="1"/>
  <c r="L4" i="1" s="1"/>
  <c r="K4" i="1"/>
  <c r="C5" i="1"/>
  <c r="B5" i="1"/>
  <c r="D5" i="1" s="1"/>
  <c r="G5" i="1"/>
  <c r="H5" i="1" s="1"/>
  <c r="I5" i="1" s="1"/>
  <c r="M5" i="1" l="1"/>
  <c r="N5" i="1" s="1"/>
  <c r="L5" i="1" s="1"/>
  <c r="K5" i="1"/>
  <c r="F5" i="1"/>
</calcChain>
</file>

<file path=xl/sharedStrings.xml><?xml version="1.0" encoding="utf-8"?>
<sst xmlns="http://schemas.openxmlformats.org/spreadsheetml/2006/main" count="67" uniqueCount="55">
  <si>
    <t>Pol ticks</t>
  </si>
  <si>
    <t>Pulse ticks</t>
  </si>
  <si>
    <t>Rotation rate (deg/s)</t>
  </si>
  <si>
    <t>Steps per turn</t>
  </si>
  <si>
    <t>Microsteps per step</t>
  </si>
  <si>
    <t>Overflow target</t>
  </si>
  <si>
    <t>Counter compare value</t>
  </si>
  <si>
    <t>Pulses per sec</t>
  </si>
  <si>
    <t>Steps per sec</t>
  </si>
  <si>
    <t>Degrees per step</t>
  </si>
  <si>
    <t>Rev per sec</t>
  </si>
  <si>
    <t>Rotation rate (rad/s)</t>
  </si>
  <si>
    <t>Clock Frequency (Hz)</t>
  </si>
  <si>
    <t>Pol period (s)</t>
  </si>
  <si>
    <t>Pulse period (s)</t>
  </si>
  <si>
    <t>Pace (s/rad)</t>
  </si>
  <si>
    <t>pace2ticksperpol</t>
  </si>
  <si>
    <t>T std dev</t>
  </si>
  <si>
    <t>Jitter (%)</t>
  </si>
  <si>
    <t>Speed update:</t>
  </si>
  <si>
    <t>speed_f32          32.86</t>
  </si>
  <si>
    <t>pol ticks tgt (f32) 956.02</t>
  </si>
  <si>
    <t>pol ticks tgt       956</t>
  </si>
  <si>
    <t>pol ticks cur       0</t>
  </si>
  <si>
    <t>current timer value 27786</t>
  </si>
  <si>
    <t>next compare value  28742</t>
  </si>
  <si>
    <t>num overflows       0</t>
  </si>
  <si>
    <t>OCR1A value         28742</t>
  </si>
  <si>
    <t>TIMSK value         6</t>
  </si>
  <si>
    <t>Left motor is stopped (current pos 1882.80 deg).</t>
  </si>
  <si>
    <t>Right motor is stopped (current pos 27.00 deg).</t>
  </si>
  <si>
    <t>speed_f32          0.45</t>
  </si>
  <si>
    <t>pol ticks tgt (f32) 69813.18</t>
  </si>
  <si>
    <t>pol ticks tgt       69813</t>
  </si>
  <si>
    <t>current timer value 24616</t>
  </si>
  <si>
    <t>next compare value  94429</t>
  </si>
  <si>
    <t>num overflows       1</t>
  </si>
  <si>
    <t>OCR1A value         28893</t>
  </si>
  <si>
    <t>Left motor is stopped (current pos 25.20 deg).</t>
  </si>
  <si>
    <t>speed_f32          0.26</t>
  </si>
  <si>
    <t>pol ticks tgt (f32) 122718.46</t>
  </si>
  <si>
    <t>pol ticks tgt       122718</t>
  </si>
  <si>
    <t>current timer value 18599</t>
  </si>
  <si>
    <t>next compare value  141317</t>
  </si>
  <si>
    <t>num overflows       2</t>
  </si>
  <si>
    <t>OCR1A value         10245</t>
  </si>
  <si>
    <t>Left motor is stopped (current pos 14.40 deg).</t>
  </si>
  <si>
    <t>speed_f32          0.06</t>
  </si>
  <si>
    <t>pol ticks tgt (f32) 490873.84</t>
  </si>
  <si>
    <t>current timer value 12622</t>
  </si>
  <si>
    <t>next compare value  503495</t>
  </si>
  <si>
    <t>num overflows       7</t>
  </si>
  <si>
    <t>OCR1A value         44743</t>
  </si>
  <si>
    <t>Left motor is stopped (current pos 3.60 deg).</t>
  </si>
  <si>
    <t>Result deg for 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</si>
</sst>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165" fontId="0" fillId="0" borderId="0" xfId="0" applyNumberFormat="1"/>
    <xf numFmtId="48" fontId="0" fillId="0" borderId="0" xfId="0" applyNumberFormat="1"/>
    <xf numFmtId="48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48" fontId="0" fillId="2" borderId="1" xfId="0" applyNumberFormat="1" applyFont="1" applyFill="1" applyBorder="1"/>
    <xf numFmtId="48" fontId="1" fillId="0" borderId="0" xfId="0" applyNumberFormat="1" applyFont="1" applyFill="1"/>
    <xf numFmtId="164" fontId="1" fillId="0" borderId="0" xfId="0" applyNumberFormat="1" applyFont="1" applyFill="1"/>
    <xf numFmtId="10" fontId="1" fillId="0" borderId="0" xfId="0" applyNumberFormat="1" applyFont="1" applyFill="1"/>
    <xf numFmtId="48" fontId="1" fillId="3" borderId="0" xfId="0" applyNumberFormat="1" applyFont="1" applyFill="1"/>
    <xf numFmtId="48" fontId="0" fillId="3" borderId="0" xfId="0" applyNumberFormat="1" applyFill="1"/>
    <xf numFmtId="0" fontId="1" fillId="0" borderId="0" xfId="0" applyFont="1"/>
    <xf numFmtId="165" fontId="0" fillId="3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17"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" formatCode="##0.0E+0"/>
      <fill>
        <patternFill patternType="solid">
          <fgColor indexed="64"/>
          <bgColor rgb="FFFFC000"/>
        </patternFill>
      </fill>
    </dxf>
    <dxf>
      <font>
        <b/>
      </font>
      <numFmt numFmtId="165" formatCode="0.000"/>
      <fill>
        <patternFill patternType="none">
          <fgColor indexed="64"/>
          <bgColor indexed="65"/>
        </patternFill>
      </fill>
    </dxf>
    <dxf>
      <font>
        <b/>
      </font>
      <numFmt numFmtId="164" formatCode="0.0000"/>
      <fill>
        <patternFill patternType="none">
          <fgColor indexed="64"/>
          <bgColor indexed="65"/>
        </patternFill>
      </fill>
    </dxf>
    <dxf>
      <numFmt numFmtId="16" formatCode="##0.0E+0"/>
      <fill>
        <patternFill patternType="none">
          <fgColor indexed="64"/>
          <bgColor auto="1"/>
        </patternFill>
      </fill>
    </dxf>
    <dxf>
      <numFmt numFmtId="16" formatCode="##0.0E+0"/>
      <fill>
        <patternFill patternType="none">
          <fgColor indexed="64"/>
          <bgColor auto="1"/>
        </patternFill>
      </fill>
    </dxf>
    <dxf>
      <numFmt numFmtId="165" formatCode="0.000"/>
      <fill>
        <patternFill patternType="solid">
          <fgColor indexed="64"/>
          <bgColor rgb="FFFFC000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numFmt numFmtId="165" formatCode="0.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/>
      </font>
      <numFmt numFmtId="0" formatCode="General"/>
      <fill>
        <patternFill patternType="none">
          <fgColor indexed="64"/>
          <bgColor indexed="65"/>
        </patternFill>
      </fill>
    </dxf>
    <dxf>
      <font>
        <b/>
      </font>
      <numFmt numFmtId="16" formatCode="##0.0E+0"/>
      <fill>
        <patternFill patternType="none">
          <fgColor indexed="64"/>
          <bgColor indexed="65"/>
        </patternFill>
      </fill>
    </dxf>
    <dxf>
      <numFmt numFmtId="16" formatCode="##0.0E+0"/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P5" totalsRowShown="0" dataDxfId="16">
  <autoFilter ref="A1:P5"/>
  <tableColumns count="16">
    <tableColumn id="3" name="Pulse period (s)" dataDxfId="15">
      <calculatedColumnFormula>2*B2</calculatedColumnFormula>
    </tableColumn>
    <tableColumn id="1" name="Pol period (s)" dataDxfId="14">
      <calculatedColumnFormula>Tableau1[[#This Row],[Pulse period (s)]]/2</calculatedColumnFormula>
    </tableColumn>
    <tableColumn id="4" name="Pulse ticks" dataDxfId="13">
      <calculatedColumnFormula>A2*Constants!$B$1</calculatedColumnFormula>
    </tableColumn>
    <tableColumn id="2" name="Pol ticks" dataDxfId="12">
      <calculatedColumnFormula>B2*Constants!$B$1</calculatedColumnFormula>
    </tableColumn>
    <tableColumn id="5" name="Counter compare value" dataDxfId="0">
      <calculatedColumnFormula>MOD(D2,65536)</calculatedColumnFormula>
    </tableColumn>
    <tableColumn id="6" name="Overflow target" dataDxfId="11">
      <calculatedColumnFormula>INT(D2/65535)</calculatedColumnFormula>
    </tableColumn>
    <tableColumn id="7" name="Pulses per sec" dataDxfId="10">
      <calculatedColumnFormula>1/A2</calculatedColumnFormula>
    </tableColumn>
    <tableColumn id="8" name="Steps per sec" dataDxfId="9">
      <calculatedColumnFormula>G2/Constants!$B$3</calculatedColumnFormula>
    </tableColumn>
    <tableColumn id="9" name="Rotation rate (deg/s)" dataDxfId="8">
      <calculatedColumnFormula>H2*Constants!$B$4</calculatedColumnFormula>
    </tableColumn>
    <tableColumn id="18" name="Result deg for 1 s" dataDxfId="7"/>
    <tableColumn id="11" name="Rev per sec" dataDxfId="6">
      <calculatedColumnFormula>I2/360</calculatedColumnFormula>
    </tableColumn>
    <tableColumn id="14" name="pace2ticksperpol" dataDxfId="5">
      <calculatedColumnFormula>Tableau1[[#This Row],[Pol ticks]]/Tableau1[[#This Row],[Pace (s/rad)]]</calculatedColumnFormula>
    </tableColumn>
    <tableColumn id="10" name="Rotation rate (rad/s)" dataDxfId="4">
      <calculatedColumnFormula>I2*PI()/180</calculatedColumnFormula>
    </tableColumn>
    <tableColumn id="13" name="Pace (s/rad)" dataDxfId="3">
      <calculatedColumnFormula>1/Tableau1[[#This Row],[Rotation rate (rad/s)]]</calculatedColumnFormula>
    </tableColumn>
    <tableColumn id="15" name="T std dev" dataDxfId="2"/>
    <tableColumn id="16" name="Jitter (%)" dataDxfId="1">
      <calculatedColumnFormula>Tableau1[[#This Row],[T std dev]]/Tableau1[[#This Row],[Pulse period (s)]]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="85" zoomScaleNormal="85" workbookViewId="0">
      <selection activeCell="A3" sqref="A3"/>
    </sheetView>
  </sheetViews>
  <sheetFormatPr baseColWidth="10" defaultRowHeight="15" x14ac:dyDescent="0.25"/>
  <cols>
    <col min="1" max="1" width="17.140625" bestFit="1" customWidth="1"/>
    <col min="2" max="2" width="15.140625" bestFit="1" customWidth="1"/>
    <col min="3" max="3" width="12.5703125" bestFit="1" customWidth="1"/>
    <col min="4" max="4" width="10.7109375" bestFit="1" customWidth="1"/>
    <col min="5" max="5" width="24.140625" bestFit="1" customWidth="1"/>
    <col min="6" max="6" width="17.28515625" bestFit="1" customWidth="1"/>
    <col min="7" max="7" width="15.7109375" bestFit="1" customWidth="1"/>
    <col min="8" max="8" width="14.85546875" bestFit="1" customWidth="1"/>
    <col min="9" max="9" width="21.85546875" bestFit="1" customWidth="1"/>
    <col min="10" max="10" width="18.42578125" bestFit="1" customWidth="1"/>
    <col min="11" max="11" width="13.42578125" bestFit="1" customWidth="1"/>
    <col min="12" max="12" width="18.42578125" bestFit="1" customWidth="1"/>
    <col min="13" max="13" width="21.42578125" bestFit="1" customWidth="1"/>
    <col min="14" max="14" width="13.85546875" bestFit="1" customWidth="1"/>
    <col min="15" max="16" width="11.42578125" bestFit="1" customWidth="1"/>
  </cols>
  <sheetData>
    <row r="1" spans="1:16" x14ac:dyDescent="0.25">
      <c r="A1" t="s">
        <v>14</v>
      </c>
      <c r="B1" t="s">
        <v>13</v>
      </c>
      <c r="C1" t="s">
        <v>1</v>
      </c>
      <c r="D1" t="s">
        <v>0</v>
      </c>
      <c r="E1" t="s">
        <v>6</v>
      </c>
      <c r="F1" t="s">
        <v>5</v>
      </c>
      <c r="G1" t="s">
        <v>7</v>
      </c>
      <c r="H1" t="s">
        <v>8</v>
      </c>
      <c r="I1" t="s">
        <v>2</v>
      </c>
      <c r="J1" t="s">
        <v>54</v>
      </c>
      <c r="K1" t="s">
        <v>10</v>
      </c>
      <c r="L1" t="s">
        <v>16</v>
      </c>
      <c r="M1" t="s">
        <v>11</v>
      </c>
      <c r="N1" t="s">
        <v>15</v>
      </c>
      <c r="O1" t="s">
        <v>17</v>
      </c>
      <c r="P1" t="s">
        <v>18</v>
      </c>
    </row>
    <row r="2" spans="1:16" s="7" customFormat="1" x14ac:dyDescent="0.25">
      <c r="A2" s="14">
        <v>1.19516E-4</v>
      </c>
      <c r="B2" s="10">
        <f>Tableau1[[#This Row],[Pulse period (s)]]/2</f>
        <v>5.9757999999999999E-5</v>
      </c>
      <c r="C2" s="6">
        <f>A2*Constants!$B$1</f>
        <v>1912.2560000000001</v>
      </c>
      <c r="D2" s="6">
        <f>B2*Constants!$B$1</f>
        <v>956.12800000000004</v>
      </c>
      <c r="E2" s="17">
        <f t="shared" ref="E2:E5" si="0">MOD(D2,65536)</f>
        <v>956.12800000000004</v>
      </c>
      <c r="F2" s="7">
        <f>INT(D2/65535)</f>
        <v>0</v>
      </c>
      <c r="G2" s="8">
        <f>1/A2</f>
        <v>8367.080558251615</v>
      </c>
      <c r="H2" s="8">
        <f>G2/Constants!$B$3</f>
        <v>1045.8850697814519</v>
      </c>
      <c r="I2" s="8">
        <f>H2*Constants!$B$4</f>
        <v>1882.5931256066135</v>
      </c>
      <c r="J2" s="16">
        <v>1882.8</v>
      </c>
      <c r="K2" s="5">
        <f>I2/360</f>
        <v>5.2294253489072595</v>
      </c>
      <c r="L2" s="5">
        <f>Tableau1[[#This Row],[Pol ticks]]/Tableau1[[#This Row],[Pace (s/rad)]]</f>
        <v>31415.926535897936</v>
      </c>
      <c r="M2" s="11">
        <f>I2*PI()/180</f>
        <v>32.857448517246574</v>
      </c>
      <c r="N2" s="8">
        <f>1/Tableau1[[#This Row],[Rotation rate (rad/s)]]</f>
        <v>3.0434499485713539E-2</v>
      </c>
      <c r="O2" s="13">
        <v>4.5059600000000002E-7</v>
      </c>
      <c r="P2" s="12">
        <f>Tableau1[[#This Row],[T std dev]]/Tableau1[[#This Row],[Pulse period (s)]]</f>
        <v>3.7701730312259449E-3</v>
      </c>
    </row>
    <row r="3" spans="1:16" s="7" customFormat="1" x14ac:dyDescent="0.25">
      <c r="A3" s="14">
        <v>8.7279999999999996E-3</v>
      </c>
      <c r="B3" s="10">
        <f>Tableau1[[#This Row],[Pulse period (s)]]/2</f>
        <v>4.3639999999999998E-3</v>
      </c>
      <c r="C3" s="6">
        <f>A3*Constants!$B$1</f>
        <v>139648</v>
      </c>
      <c r="D3" s="6">
        <f>B3*Constants!$B$1</f>
        <v>69824</v>
      </c>
      <c r="E3" s="7">
        <f t="shared" si="0"/>
        <v>4288</v>
      </c>
      <c r="F3" s="7">
        <f>INT(D3/65535)</f>
        <v>1</v>
      </c>
      <c r="G3" s="8">
        <f>1/A3</f>
        <v>114.57378551787352</v>
      </c>
      <c r="H3" s="8">
        <f>G3/Constants!$B$3</f>
        <v>14.32172318973419</v>
      </c>
      <c r="I3" s="8">
        <f>H3*Constants!$B$4</f>
        <v>25.779101741521544</v>
      </c>
      <c r="J3" s="16">
        <v>25.2</v>
      </c>
      <c r="K3" s="5">
        <f>I3/360</f>
        <v>7.1608615948670948E-2</v>
      </c>
      <c r="L3" s="5">
        <f>Tableau1[[#This Row],[Pol ticks]]/Tableau1[[#This Row],[Pace (s/rad)]]</f>
        <v>31415.926535897936</v>
      </c>
      <c r="M3" s="11">
        <f>I3*PI()/180</f>
        <v>0.4499302035961551</v>
      </c>
      <c r="N3" s="8">
        <f>1/Tableau1[[#This Row],[Rotation rate (rad/s)]]</f>
        <v>2.2225669492896998</v>
      </c>
      <c r="O3" s="13">
        <v>4.4247000000000002E-7</v>
      </c>
      <c r="P3" s="12">
        <f>Tableau1[[#This Row],[T std dev]]/Tableau1[[#This Row],[Pulse period (s)]]</f>
        <v>5.0695462878093495E-5</v>
      </c>
    </row>
    <row r="4" spans="1:16" s="7" customFormat="1" x14ac:dyDescent="0.25">
      <c r="A4" s="14">
        <v>1.5342E-2</v>
      </c>
      <c r="B4" s="10">
        <f>Tableau1[[#This Row],[Pulse period (s)]]/2</f>
        <v>7.6709999999999999E-3</v>
      </c>
      <c r="C4" s="6">
        <f>A4*Constants!$B$1</f>
        <v>245472</v>
      </c>
      <c r="D4" s="6">
        <f>B4*Constants!$B$1</f>
        <v>122736</v>
      </c>
      <c r="E4" s="7">
        <f t="shared" si="0"/>
        <v>57200</v>
      </c>
      <c r="F4" s="7">
        <f>INT(D4/65535)</f>
        <v>1</v>
      </c>
      <c r="G4" s="8">
        <f>1/A4</f>
        <v>65.180550123843048</v>
      </c>
      <c r="H4" s="8">
        <f>G4/Constants!$B$3</f>
        <v>8.147568765480381</v>
      </c>
      <c r="I4" s="8">
        <f>H4*Constants!$B$4</f>
        <v>14.665623777864687</v>
      </c>
      <c r="J4" s="16">
        <v>14.4</v>
      </c>
      <c r="K4" s="5">
        <f>I4/360</f>
        <v>4.0737843827401907E-2</v>
      </c>
      <c r="L4" s="5">
        <f>Tableau1[[#This Row],[Pol ticks]]/Tableau1[[#This Row],[Pace (s/rad)]]</f>
        <v>31415.926535897932</v>
      </c>
      <c r="M4" s="11">
        <f>I4*PI()/180</f>
        <v>0.25596342178250825</v>
      </c>
      <c r="N4" s="8">
        <f>1/Tableau1[[#This Row],[Rotation rate (rad/s)]]</f>
        <v>3.9068082190653732</v>
      </c>
      <c r="O4" s="13">
        <v>3.4638000000000001E-7</v>
      </c>
      <c r="P4" s="12">
        <f>Tableau1[[#This Row],[T std dev]]/Tableau1[[#This Row],[Pulse period (s)]]</f>
        <v>2.2577238951896756E-5</v>
      </c>
    </row>
    <row r="5" spans="1:16" s="7" customFormat="1" x14ac:dyDescent="0.25">
      <c r="A5" s="14">
        <v>6.1366999999999998E-2</v>
      </c>
      <c r="B5" s="10">
        <f>Tableau1[[#This Row],[Pulse period (s)]]/2</f>
        <v>3.0683499999999999E-2</v>
      </c>
      <c r="C5" s="6">
        <f>A5*Constants!$B$1</f>
        <v>981872</v>
      </c>
      <c r="D5" s="6">
        <f>B5*Constants!$B$1</f>
        <v>490936</v>
      </c>
      <c r="E5" s="7">
        <f t="shared" si="0"/>
        <v>32184</v>
      </c>
      <c r="F5" s="7">
        <f>INT(D5/65535)</f>
        <v>7</v>
      </c>
      <c r="G5" s="8">
        <f>1/A5</f>
        <v>16.295403066794858</v>
      </c>
      <c r="H5" s="8">
        <f>G5/Constants!$B$3</f>
        <v>2.0369253833493572</v>
      </c>
      <c r="I5" s="8">
        <f>H5*Constants!$B$4</f>
        <v>3.666465690028843</v>
      </c>
      <c r="J5" s="16">
        <v>3.6</v>
      </c>
      <c r="K5" s="5">
        <f>I5/360</f>
        <v>1.0184626916746787E-2</v>
      </c>
      <c r="L5" s="5">
        <f>Tableau1[[#This Row],[Pol ticks]]/Tableau1[[#This Row],[Pace (s/rad)]]</f>
        <v>31415.926535897932</v>
      </c>
      <c r="M5" s="11">
        <f>I5*PI()/180</f>
        <v>6.3991898202409137E-2</v>
      </c>
      <c r="N5" s="8">
        <f>1/Tableau1[[#This Row],[Rotation rate (rad/s)]]</f>
        <v>15.626978228352545</v>
      </c>
      <c r="O5" s="13">
        <v>2.9032000000000002E-7</v>
      </c>
      <c r="P5" s="12">
        <f>Tableau1[[#This Row],[T std dev]]/Tableau1[[#This Row],[Pulse period (s)]]</f>
        <v>4.7308814183518838E-6</v>
      </c>
    </row>
    <row r="6" spans="1:16" s="7" customFormat="1" x14ac:dyDescent="0.25">
      <c r="A6" s="5"/>
      <c r="B6" s="6"/>
      <c r="C6" s="5"/>
      <c r="D6" s="5"/>
      <c r="E6" s="5"/>
      <c r="F6" s="6"/>
      <c r="I6" s="8"/>
      <c r="J6" s="8"/>
      <c r="K6" s="8"/>
      <c r="L6" s="8"/>
      <c r="M6" s="8"/>
      <c r="N6" s="8"/>
      <c r="O6" s="5"/>
    </row>
    <row r="7" spans="1:16" s="7" customFormat="1" x14ac:dyDescent="0.25">
      <c r="A7" s="5"/>
      <c r="B7" s="6"/>
      <c r="C7" s="5"/>
      <c r="D7" s="5"/>
      <c r="E7" s="5"/>
      <c r="F7" s="6"/>
      <c r="I7" s="8"/>
      <c r="J7" s="8"/>
      <c r="K7" s="8"/>
      <c r="L7" s="8"/>
      <c r="M7" s="8"/>
      <c r="N7" s="8"/>
      <c r="O7" s="5"/>
    </row>
    <row r="8" spans="1:16" s="7" customFormat="1" x14ac:dyDescent="0.25">
      <c r="A8" s="5"/>
      <c r="B8" s="6"/>
      <c r="C8" s="5"/>
      <c r="D8" s="5"/>
      <c r="E8" s="5"/>
      <c r="F8" s="6"/>
      <c r="I8" s="8"/>
      <c r="J8" s="8"/>
      <c r="K8" s="8"/>
      <c r="L8" s="8"/>
      <c r="M8" s="8"/>
      <c r="N8" s="8"/>
      <c r="O8" s="5"/>
    </row>
    <row r="9" spans="1:16" x14ac:dyDescent="0.25">
      <c r="A9" s="4"/>
      <c r="B9" s="2"/>
      <c r="C9" s="4"/>
      <c r="D9" s="4"/>
      <c r="E9" s="4"/>
      <c r="F9" s="2"/>
      <c r="I9" s="3"/>
      <c r="J9" s="3"/>
      <c r="K9" s="3"/>
      <c r="L9" s="3"/>
      <c r="M9" s="3"/>
      <c r="N9" s="3"/>
      <c r="O9" s="4"/>
    </row>
    <row r="10" spans="1:16" x14ac:dyDescent="0.25">
      <c r="A10" s="4"/>
      <c r="B10" s="2"/>
      <c r="C10" s="4"/>
      <c r="D10" s="4"/>
      <c r="E10" s="4"/>
      <c r="F10" s="2"/>
      <c r="I10" s="3"/>
      <c r="J10" s="3"/>
      <c r="K10" s="3"/>
      <c r="L10" s="3"/>
      <c r="M10" s="3"/>
      <c r="N10" s="3"/>
      <c r="O10" s="4"/>
    </row>
    <row r="11" spans="1:16" x14ac:dyDescent="0.25">
      <c r="A11" s="4"/>
      <c r="B11" s="2"/>
      <c r="C11" s="4"/>
      <c r="D11" s="4"/>
      <c r="E11" s="4"/>
      <c r="F11" s="2"/>
      <c r="I11" s="3"/>
      <c r="J11" s="3"/>
      <c r="K11" s="3"/>
      <c r="L11" s="3"/>
      <c r="M11" s="3"/>
      <c r="N11" s="3"/>
      <c r="O11" s="4"/>
    </row>
    <row r="12" spans="1:16" x14ac:dyDescent="0.25">
      <c r="A12" s="4"/>
      <c r="B12" s="2"/>
      <c r="C12" s="4"/>
      <c r="D12" s="4"/>
      <c r="E12" s="4"/>
      <c r="F12" s="2"/>
      <c r="I12" s="3"/>
      <c r="J12" s="3"/>
      <c r="K12" s="3"/>
      <c r="L12" s="3"/>
      <c r="M12" s="3"/>
      <c r="N12" s="3"/>
      <c r="O12" s="4"/>
    </row>
    <row r="13" spans="1:16" x14ac:dyDescent="0.25">
      <c r="A13" s="4"/>
      <c r="B13" s="2"/>
      <c r="C13" s="4"/>
      <c r="D13" s="4"/>
      <c r="E13" s="4"/>
      <c r="F13" s="2"/>
      <c r="I13" s="3"/>
      <c r="J13" s="3"/>
      <c r="K13" s="3"/>
      <c r="L13" s="3"/>
      <c r="M13" s="3"/>
      <c r="N13" s="3"/>
      <c r="O13" s="4"/>
    </row>
    <row r="14" spans="1:16" x14ac:dyDescent="0.25">
      <c r="B14" s="9">
        <f>956/16000000</f>
        <v>5.9750000000000002E-5</v>
      </c>
    </row>
  </sheetData>
  <pageMargins left="0.7" right="0.7" top="0.75" bottom="0.75" header="0.3" footer="0.3"/>
  <pageSetup orientation="portrait" r:id="rId1"/>
  <ignoredErrors>
    <ignoredError sqref="A2 A3:A6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A40" activeCellId="3" sqref="A1 A14 A27 A40"/>
    </sheetView>
  </sheetViews>
  <sheetFormatPr baseColWidth="10" defaultRowHeight="15" x14ac:dyDescent="0.25"/>
  <cols>
    <col min="1" max="1" width="107" customWidth="1"/>
  </cols>
  <sheetData>
    <row r="1" spans="1:1" x14ac:dyDescent="0.25">
      <c r="A1" s="15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4" spans="1:1" x14ac:dyDescent="0.25">
      <c r="A14" s="15" t="s">
        <v>19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23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2" spans="1:1" x14ac:dyDescent="0.25">
      <c r="A22" t="s">
        <v>37</v>
      </c>
    </row>
    <row r="23" spans="1:1" x14ac:dyDescent="0.25">
      <c r="A23" t="s">
        <v>28</v>
      </c>
    </row>
    <row r="24" spans="1:1" x14ac:dyDescent="0.25">
      <c r="A24" t="s">
        <v>38</v>
      </c>
    </row>
    <row r="25" spans="1:1" x14ac:dyDescent="0.25">
      <c r="A25" t="s">
        <v>30</v>
      </c>
    </row>
    <row r="27" spans="1:1" x14ac:dyDescent="0.25">
      <c r="A27" s="15" t="s">
        <v>19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23</v>
      </c>
    </row>
    <row r="32" spans="1:1" x14ac:dyDescent="0.25">
      <c r="A32" t="s">
        <v>42</v>
      </c>
    </row>
    <row r="33" spans="1:1" x14ac:dyDescent="0.25">
      <c r="A33" t="s">
        <v>43</v>
      </c>
    </row>
    <row r="34" spans="1:1" x14ac:dyDescent="0.25">
      <c r="A34" t="s">
        <v>44</v>
      </c>
    </row>
    <row r="35" spans="1:1" x14ac:dyDescent="0.25">
      <c r="A35" t="s">
        <v>45</v>
      </c>
    </row>
    <row r="36" spans="1:1" x14ac:dyDescent="0.25">
      <c r="A36" t="s">
        <v>28</v>
      </c>
    </row>
    <row r="37" spans="1:1" x14ac:dyDescent="0.25">
      <c r="A37" t="s">
        <v>46</v>
      </c>
    </row>
    <row r="38" spans="1:1" x14ac:dyDescent="0.25">
      <c r="A38" t="s">
        <v>30</v>
      </c>
    </row>
    <row r="40" spans="1:1" x14ac:dyDescent="0.25">
      <c r="A40" s="15" t="s">
        <v>19</v>
      </c>
    </row>
    <row r="41" spans="1:1" x14ac:dyDescent="0.25">
      <c r="A41" t="s">
        <v>47</v>
      </c>
    </row>
    <row r="42" spans="1:1" x14ac:dyDescent="0.25">
      <c r="A42" t="s">
        <v>48</v>
      </c>
    </row>
    <row r="43" spans="1:1" x14ac:dyDescent="0.25">
      <c r="A43" t="s">
        <v>23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28</v>
      </c>
    </row>
    <row r="49" spans="1:1" x14ac:dyDescent="0.25">
      <c r="A49" t="s">
        <v>53</v>
      </c>
    </row>
    <row r="50" spans="1:1" x14ac:dyDescent="0.25">
      <c r="A50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baseColWidth="10" defaultRowHeight="15" x14ac:dyDescent="0.25"/>
  <cols>
    <col min="1" max="1" width="18.5703125" bestFit="1" customWidth="1"/>
  </cols>
  <sheetData>
    <row r="1" spans="1:2" x14ac:dyDescent="0.25">
      <c r="A1" t="s">
        <v>12</v>
      </c>
      <c r="B1" s="1">
        <v>16000000</v>
      </c>
    </row>
    <row r="2" spans="1:2" x14ac:dyDescent="0.25">
      <c r="A2" t="s">
        <v>3</v>
      </c>
      <c r="B2">
        <v>200</v>
      </c>
    </row>
    <row r="3" spans="1:2" x14ac:dyDescent="0.25">
      <c r="A3" t="s">
        <v>4</v>
      </c>
      <c r="B3">
        <v>8</v>
      </c>
    </row>
    <row r="4" spans="1:2" x14ac:dyDescent="0.25">
      <c r="A4" t="s">
        <v>9</v>
      </c>
      <c r="B4">
        <f>360/B2</f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Speed</vt:lpstr>
      <vt:lpstr>Test Output</vt:lpstr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beaudette</dc:creator>
  <cp:lastModifiedBy>david beaudette</cp:lastModifiedBy>
  <dcterms:created xsi:type="dcterms:W3CDTF">2021-03-28T09:43:41Z</dcterms:created>
  <dcterms:modified xsi:type="dcterms:W3CDTF">2021-04-03T10:23:55Z</dcterms:modified>
</cp:coreProperties>
</file>